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5970" tabRatio="842" firstSheet="3" activeTab="10"/>
  </bookViews>
  <sheets>
    <sheet name="CTN37" sheetId="1" r:id="rId1"/>
    <sheet name="CTN37 KỲ 1" sheetId="2" r:id="rId2"/>
    <sheet name="NAM THU NHAT" sheetId="3" r:id="rId3"/>
    <sheet name="Ki2 nam 1" sheetId="4" r:id="rId4"/>
    <sheet name="Năm I lan 1 " sheetId="5" r:id="rId5"/>
    <sheet name="HL Lan 1" sheetId="6" r:id="rId6"/>
    <sheet name="HL Va Thi Lai Lan 1" sheetId="7" r:id="rId7"/>
    <sheet name="Note" sheetId="8" r:id="rId8"/>
    <sheet name="Năm I lan 1  (2)" sheetId="9" r:id="rId9"/>
    <sheet name="CTN37 KỲ 3 " sheetId="10" r:id="rId10"/>
    <sheet name="Tổng Kết" sheetId="11" r:id="rId11"/>
    <sheet name="Sheet2" sheetId="12" r:id="rId12"/>
  </sheets>
  <definedNames>
    <definedName name="_xlnm.Print_Area" localSheetId="3">'Ki2 nam 1'!$A$1:$T$28</definedName>
    <definedName name="_xlnm.Print_Area" localSheetId="4">'Năm I lan 1 '!$A$1:$X$24</definedName>
    <definedName name="_xlnm.Print_Area" localSheetId="8">'Năm I lan 1  (2)'!$A$1:$X$24</definedName>
    <definedName name="_xlnm.Print_Area" localSheetId="10">'Tổng Kết'!$A$1:$AP$29</definedName>
    <definedName name="_xlnm.Print_Titles" localSheetId="0">'CTN37'!$5:$6</definedName>
    <definedName name="_xlnm.Print_Titles" localSheetId="1">'CTN37 KỲ 1'!$5:$6</definedName>
    <definedName name="_xlnm.Print_Titles" localSheetId="9">'CTN37 KỲ 3 '!$5:$6</definedName>
    <definedName name="_xlnm.Print_Titles" localSheetId="2">'NAM THU NHAT'!$5:$6</definedName>
  </definedNames>
  <calcPr fullCalcOnLoad="1"/>
</workbook>
</file>

<file path=xl/sharedStrings.xml><?xml version="1.0" encoding="utf-8"?>
<sst xmlns="http://schemas.openxmlformats.org/spreadsheetml/2006/main" count="807" uniqueCount="353">
  <si>
    <t>tt</t>
  </si>
  <si>
    <t>XÕp lo¹i</t>
  </si>
  <si>
    <t>Ghi chó</t>
  </si>
  <si>
    <t>ban gi¸m hiÖu</t>
  </si>
  <si>
    <t>tbc</t>
  </si>
  <si>
    <t>phßng ®µo t¹o</t>
  </si>
  <si>
    <t>Lª ThÞ Hoa</t>
  </si>
  <si>
    <t>ng­êi lËp</t>
  </si>
  <si>
    <t>Huy</t>
  </si>
  <si>
    <t>M1: ChÝnh trÞ</t>
  </si>
  <si>
    <t>M2: Tin häc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</si>
  <si>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</si>
  <si>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</si>
  <si>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</si>
  <si>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</si>
  <si>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</si>
  <si>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</si>
  <si>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</si>
  <si>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</si>
  <si>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</si>
  <si>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</si>
  <si>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</si>
  <si>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</si>
  <si>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</si>
  <si>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</si>
  <si>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</si>
  <si>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</si>
  <si>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</si>
  <si>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</si>
  <si>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</si>
  <si>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r>
      <t>tr­êng trung cÊp 
Kü thuËt - nghiÖp vô h¶I phßng</t>
    </r>
    <r>
      <rPr>
        <sz val="10"/>
        <rFont val=".VnTimeH"/>
        <family val="2"/>
      </rPr>
      <t xml:space="preserve">
</t>
    </r>
    <r>
      <rPr>
        <b/>
        <sz val="12"/>
        <rFont val=".VnTimeH"/>
        <family val="2"/>
      </rPr>
      <t>phßng ®µo t¹o</t>
    </r>
  </si>
  <si>
    <r>
      <t>céng hßa x· héi chñ nghÜa viÖt nam</t>
    </r>
    <r>
      <rPr>
        <sz val="10"/>
        <rFont val=".VnTimeH"/>
        <family val="2"/>
      </rPr>
      <t xml:space="preserve">
</t>
    </r>
    <r>
      <rPr>
        <b/>
        <sz val="12"/>
        <rFont val=".VnTime"/>
        <family val="2"/>
      </rPr>
      <t>§éc lËp - Tù  Do - H¹nh phóc</t>
    </r>
  </si>
  <si>
    <t>Minh</t>
  </si>
  <si>
    <t>M3: GDTC</t>
  </si>
  <si>
    <t>M5: Ph¸p luËt</t>
  </si>
  <si>
    <t>L· §×nh KÕ</t>
  </si>
  <si>
    <t>NguyÔn ThÞ BÝch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</si>
  <si>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</si>
  <si>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</si>
  <si>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</si>
  <si>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</si>
  <si>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</si>
  <si>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</si>
  <si>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</si>
  <si>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</si>
  <si>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</si>
  <si>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M4: Ngo¹i ng÷</t>
  </si>
  <si>
    <t>M6: GDQP</t>
  </si>
  <si>
    <t>H¶i phßng, ngµy …. th¸ng …. n¨m 2013</t>
  </si>
  <si>
    <t>M29</t>
  </si>
  <si>
    <t>M30</t>
  </si>
  <si>
    <t>M31</t>
  </si>
  <si>
    <t>M32</t>
  </si>
  <si>
    <t>M33</t>
  </si>
  <si>
    <t>®iÓm tæng kÕt khãa häc</t>
  </si>
  <si>
    <t>®iÓm 
TB rÌn
 luyÖn</t>
  </si>
  <si>
    <t>M7: BHL§</t>
  </si>
  <si>
    <t xml:space="preserve">* Tæng sè xÕp lo¹i: </t>
  </si>
  <si>
    <t>Dương</t>
  </si>
  <si>
    <t>Vũ Văn</t>
  </si>
  <si>
    <t>Hùng</t>
  </si>
  <si>
    <t xml:space="preserve">Nguyễn Đức </t>
  </si>
  <si>
    <t>Không học</t>
  </si>
  <si>
    <t>Thiếu BKT</t>
  </si>
  <si>
    <t>VT</t>
  </si>
  <si>
    <t>ĐT&lt;5</t>
  </si>
  <si>
    <t>Thiếu BKT và VT</t>
  </si>
  <si>
    <t>M8: VÏ KT</t>
  </si>
  <si>
    <t>M9: Thñy lùc c¬ së</t>
  </si>
  <si>
    <t>M10: CÊp tho¸t n­íc c¬ b¶n</t>
  </si>
  <si>
    <t>M11: Nguéi c¬ b¶n</t>
  </si>
  <si>
    <t>M13: Hµn, d¸n chÊt dÎo c¬ b¶n</t>
  </si>
  <si>
    <t>M14: L¾p m¹ch ®iÖn c¬ b¶n</t>
  </si>
  <si>
    <t>M15: N©ng chuyÓn èng, thiÕt bÞ</t>
  </si>
  <si>
    <t>M16: SD dông DC thiÕt bÞ nghÒ cÊp ho¸t n­íc</t>
  </si>
  <si>
    <t>M18: Lùa chän èng, phô kiÖn, thiÕt bÞ</t>
  </si>
  <si>
    <t>M17: Khai triÓn èng, phô kiÖn cÊp tho¸t n­íc</t>
  </si>
  <si>
    <t>M19: L¾p ®Æt m¸y b¬m</t>
  </si>
  <si>
    <t>M20: L¾p ®Æt ®­êng èng cÊp n­íc</t>
  </si>
  <si>
    <t>M21: L¾p ®Æt ®­êng èng tho¸t n­íc</t>
  </si>
  <si>
    <t>M22: L¾p ®Æt thiÕt bÞ dïng n­íc</t>
  </si>
  <si>
    <t>M23: L¾p ®Æt hÖ thèng ®­êng èng, TB, CT xö lý n­íc cÊp</t>
  </si>
  <si>
    <t>M24: L¾p ®Æt HT ®­êng èng, TB, CT xö lý n­íc th¶i</t>
  </si>
  <si>
    <t>M34</t>
  </si>
  <si>
    <t>M35</t>
  </si>
  <si>
    <t>M25: VH c«ng tr×nh xö lý n­íc cÊp</t>
  </si>
  <si>
    <t>M27: VH tr¹m xö lý n­íc th¶i</t>
  </si>
  <si>
    <t>M26: VH tr¹m xö lý n­íc cÊp</t>
  </si>
  <si>
    <t>M28: VH qu¶n lý m¹ng l­íi ®­êng èng cÊp, tho¸t n­íc</t>
  </si>
  <si>
    <t>M29: Thùc tËp s¶n xuÊt</t>
  </si>
  <si>
    <t>M30: VËt liÖu</t>
  </si>
  <si>
    <t>M32: Hµn, c¾t khÝ c¬ b¶n</t>
  </si>
  <si>
    <t>M31: C¬ kü thuËt</t>
  </si>
  <si>
    <t>M33: Kü thuËt x©y, tr¸t</t>
  </si>
  <si>
    <t>M34: L§ èng qua s«ng, ®µm lÇy</t>
  </si>
  <si>
    <t>M35: Kü thuËt ®o ®¹c (tr¾c ®Þa)</t>
  </si>
  <si>
    <t xml:space="preserve">         M«n häc
  Hä tªn           </t>
  </si>
  <si>
    <t>M12: Hµn ®iÖn c¬ b¶n</t>
  </si>
  <si>
    <t>Nguyễn Nam</t>
  </si>
  <si>
    <t>VT M3</t>
  </si>
  <si>
    <t>Ánh</t>
  </si>
  <si>
    <t>Nguyễn Quang</t>
  </si>
  <si>
    <t xml:space="preserve">Phạm Thị Thùy </t>
  </si>
  <si>
    <t>Tuyên</t>
  </si>
  <si>
    <t xml:space="preserve">Trần Ngọc </t>
  </si>
  <si>
    <t>®iÓm tæng kÕt kú I n¨m h äc 2015 - 2016</t>
  </si>
  <si>
    <t>NghÒ: CÊp tho¸t n­íc</t>
  </si>
  <si>
    <t xml:space="preserve">                   M«n häc
Hä tªn           </t>
  </si>
  <si>
    <t>tbc
häc tËp</t>
  </si>
  <si>
    <t>xÕp lo¹i
häc tËp</t>
  </si>
  <si>
    <t>®iÓm 
rÌn luyÖn</t>
  </si>
  <si>
    <t>XÕp lo¹i rÌn luyÖn</t>
  </si>
  <si>
    <t>+ Kh¸: 2/5</t>
  </si>
  <si>
    <t>H¶i Phßng, ngµy      th¸ng       n¨m 2016</t>
  </si>
  <si>
    <t>phßng KH - ®µo t¹o</t>
  </si>
  <si>
    <t xml:space="preserve">                                                                                                                                                      </t>
  </si>
  <si>
    <r>
      <t>tr­êng trung cÊp 
Kü thuËt - nghiÖp vô h¶I phßng</t>
    </r>
    <r>
      <rPr>
        <sz val="10"/>
        <rFont val=".VnTimeH"/>
        <family val="2"/>
      </rPr>
      <t xml:space="preserve">
</t>
    </r>
    <r>
      <rPr>
        <b/>
        <sz val="12"/>
        <rFont val=".VnTimeH"/>
        <family val="2"/>
      </rPr>
      <t>phßng KH - ®µo t¹o</t>
    </r>
  </si>
  <si>
    <r>
      <t xml:space="preserve">céng hßa x· héi chñ nghÜa viÖt nam
</t>
    </r>
    <r>
      <rPr>
        <b/>
        <sz val="13"/>
        <rFont val=".VnTime"/>
        <family val="2"/>
      </rPr>
      <t>§éc lËp - Tù do - H¹nh phóc</t>
    </r>
  </si>
  <si>
    <t>Líp: CTN37</t>
  </si>
  <si>
    <t>M</t>
  </si>
  <si>
    <t>M3: Ngo¹i ng÷</t>
  </si>
  <si>
    <t>M4: Ph¸p luËt</t>
  </si>
  <si>
    <t>M5: GD QP</t>
  </si>
  <si>
    <t>M6: VÏ kü thuËt</t>
  </si>
  <si>
    <t>Kh«ng häc M1, M2, M4, M6</t>
  </si>
  <si>
    <t>Cã Q§ vµo häc tõ häc kú 2</t>
  </si>
  <si>
    <t>+ TB.Kh¸: 1/5</t>
  </si>
  <si>
    <t>+ Trung b×nh: 1/5</t>
  </si>
  <si>
    <t>+ KÐm: 1/5</t>
  </si>
  <si>
    <t>M1: GDTC</t>
  </si>
  <si>
    <t>M2: Cấp thoát nước cơ bản</t>
  </si>
  <si>
    <t>M3:  Nguội cơ bản</t>
  </si>
  <si>
    <t>M4: BHLĐ</t>
  </si>
  <si>
    <t xml:space="preserve">* Tæng sè xÕp lo¹i: TB.Kh¸: </t>
  </si>
  <si>
    <t>* §ñ ®iÒu kiÖn dù thi TN:</t>
  </si>
  <si>
    <t>líp: CTN37</t>
  </si>
  <si>
    <t>§Æng C«ng Danh</t>
  </si>
  <si>
    <t>Học lại M3</t>
  </si>
  <si>
    <t xml:space="preserve">                   Môn Học
Họ Tên      </t>
  </si>
  <si>
    <t>TT</t>
  </si>
  <si>
    <t>TBC Học Tập</t>
  </si>
  <si>
    <t>Lớp: CTN37</t>
  </si>
  <si>
    <t>Nghề: Cấp thoát nước</t>
  </si>
  <si>
    <t>PHÒNG KH - ĐÀO TẠO</t>
  </si>
  <si>
    <t>Lai Xuân Bình</t>
  </si>
  <si>
    <t>Đặng Công Danh</t>
  </si>
  <si>
    <t>ĐIỂM TỔNG KẾT HỌC KÌ II
NĂM HỌC 2015 - 2016</t>
  </si>
  <si>
    <t>Học lại M3, M4, M12</t>
  </si>
  <si>
    <t>Xếp loại 
học tập</t>
  </si>
  <si>
    <t>Điểm rèn luyện</t>
  </si>
  <si>
    <t>Xếp loại rèn luyện</t>
  </si>
  <si>
    <t>Ghi chú</t>
  </si>
  <si>
    <t>M5: Hàn điện cơ bản</t>
  </si>
  <si>
    <t>M6: Hàn, dán chất dẻo cơ bản</t>
  </si>
  <si>
    <t xml:space="preserve">M7: Lắp đặt đường ống cấp nước </t>
  </si>
  <si>
    <t>M8: Sử dụng dụng cụ</t>
  </si>
  <si>
    <t>M9: Lựa chọn ống phụ kiện thiết bị</t>
  </si>
  <si>
    <t>M10: lắp mạch điện cơ bản</t>
  </si>
  <si>
    <t>+ Yếu: 1/5=20%</t>
  </si>
  <si>
    <t>NGƯỜI LẬP</t>
  </si>
  <si>
    <t>M1: Chính trị</t>
  </si>
  <si>
    <t>M7: GDTC</t>
  </si>
  <si>
    <t>M8: Cấp thoát nước cơ bản</t>
  </si>
  <si>
    <t>M10: BHLĐ</t>
  </si>
  <si>
    <t>M11: Hàn điện cơ bản</t>
  </si>
  <si>
    <t>M12: Hàn, dán chất dẻo cơ bản</t>
  </si>
  <si>
    <t xml:space="preserve">M13: Lắp đặt đường ống cấp nước </t>
  </si>
  <si>
    <t>M14: Sử dụng dụng cụ</t>
  </si>
  <si>
    <t>M15: Lựa chọn ống phụ kiện thiết bị</t>
  </si>
  <si>
    <t>M2: Tin học</t>
  </si>
  <si>
    <t>M3: Ngoại ngữ</t>
  </si>
  <si>
    <t>M4: Pháp luật</t>
  </si>
  <si>
    <t>M6: Vẽ kỹ thuật</t>
  </si>
  <si>
    <t>M16: Lắp mạch điện cơ bản</t>
  </si>
  <si>
    <t>M9: Nguội cơ bản</t>
  </si>
  <si>
    <r>
      <t xml:space="preserve">tr­êng trung cÊp 
Kü thuËt - nghiÖp vô h¶I phßng
</t>
    </r>
    <r>
      <rPr>
        <b/>
        <sz val="14"/>
        <rFont val=".VnTimeH"/>
        <family val="2"/>
      </rPr>
      <t>phßng KH - ®µo t¹o</t>
    </r>
  </si>
  <si>
    <t>Hải Phòng, ngày        tháng         năm 2016</t>
  </si>
  <si>
    <r>
      <t xml:space="preserve">tr­êng trung cÊp 
Kü thuËt - nghiÖp vô h¶I phßng
</t>
    </r>
    <r>
      <rPr>
        <b/>
        <sz val="13"/>
        <rFont val=".VnTimeH"/>
        <family val="2"/>
      </rPr>
      <t>phßng KH - ®µo t¹o</t>
    </r>
  </si>
  <si>
    <t>+ Kém: 1/5=20%</t>
  </si>
  <si>
    <r>
      <rPr>
        <b/>
        <sz val="14"/>
        <rFont val=".VnTimeH"/>
        <family val="2"/>
      </rPr>
      <t>céng hßa x· héi chñ nghÜa viÖt nam</t>
    </r>
    <r>
      <rPr>
        <b/>
        <sz val="12"/>
        <rFont val=".VnTimeH"/>
        <family val="2"/>
      </rPr>
      <t xml:space="preserve">
</t>
    </r>
    <r>
      <rPr>
        <b/>
        <sz val="15"/>
        <rFont val=".VnTime"/>
        <family val="2"/>
      </rPr>
      <t>§éc lËp - Tù do - H¹nh phóc</t>
    </r>
  </si>
  <si>
    <t>ĐIỂM TỔNG KẾT NĂM THỨ I (LẦN 2)
NĂM HỌC 2015 - 2016</t>
  </si>
  <si>
    <t xml:space="preserve">* Tổng hợp xếp loại: </t>
  </si>
  <si>
    <r>
      <rPr>
        <b/>
        <sz val="13"/>
        <rFont val="Times New Roman"/>
        <family val="1"/>
      </rPr>
      <t>CỘNG HÒA XÃ HỘI CHỦ NGHĨA VIỆT NAM</t>
    </r>
    <r>
      <rPr>
        <b/>
        <sz val="12"/>
        <rFont val=".VnTimeH"/>
        <family val="2"/>
      </rPr>
      <t xml:space="preserve">
</t>
    </r>
    <r>
      <rPr>
        <b/>
        <sz val="14"/>
        <rFont val="Times New Roman"/>
        <family val="1"/>
      </rPr>
      <t>Độc lập - Tự do - Hạnh phúc</t>
    </r>
  </si>
  <si>
    <t>M17: Lắp đặt đường ống thoát nước</t>
  </si>
  <si>
    <t xml:space="preserve">M18: Thủy lực cơ sở </t>
  </si>
  <si>
    <t>8.3</t>
  </si>
  <si>
    <t>+ TB.Khá : 3/5=60%</t>
  </si>
  <si>
    <t>+ Trung Bình : 1/5=20%</t>
  </si>
  <si>
    <t>M11: Thủy lực cơ sở</t>
  </si>
  <si>
    <t>M12: Lắp đặt đường ống thoát nước</t>
  </si>
  <si>
    <t>+ TB.Khá: 4/5=80%</t>
  </si>
  <si>
    <t>Các môn làm vào kì 3</t>
  </si>
  <si>
    <t xml:space="preserve">Học lại: M1, M2, M4, M6, M9 M10, M11, M16 </t>
  </si>
  <si>
    <t>Học lại: M11</t>
  </si>
  <si>
    <t>+Khá= 1/5=20%</t>
  </si>
  <si>
    <t>Hệ đào tạo: Trung cấp nghề</t>
  </si>
  <si>
    <t>NghÒ: Kü thuËt m¸y l¹nh vµ ®iÒu hßa kh«ng khÝ</t>
  </si>
  <si>
    <t xml:space="preserve">                     MÔN HỌC
   HỌ TÊN       </t>
  </si>
  <si>
    <t>Lai Xu©n B×nh</t>
  </si>
  <si>
    <t>Học lại: M9, M11</t>
  </si>
  <si>
    <t>M5: Nguội cơ bản</t>
  </si>
  <si>
    <t>M8: Lắp mạch điện cơ bản</t>
  </si>
  <si>
    <t>*Tổng hợp :</t>
  </si>
  <si>
    <t>S</t>
  </si>
  <si>
    <t>HL</t>
  </si>
  <si>
    <t>Nguyễn Đức</t>
  </si>
  <si>
    <r>
      <rPr>
        <b/>
        <sz val="14"/>
        <rFont val="Times New Roman"/>
        <family val="1"/>
      </rPr>
      <t xml:space="preserve">DANH SÁCH HỌC LẠI, THI LẠI NĂM THỨ NHẤT LỚP CTN37    </t>
    </r>
    <r>
      <rPr>
        <b/>
        <sz val="14"/>
        <rFont val=".VnTimeH"/>
        <family val="2"/>
      </rPr>
      <t xml:space="preserve">                                                                                                                                          </t>
    </r>
    <r>
      <rPr>
        <b/>
        <sz val="14"/>
        <rFont val="Times New Roman"/>
        <family val="1"/>
      </rPr>
      <t>NĂM HỌC 2015 - 2016</t>
    </r>
  </si>
  <si>
    <t>M1: Chính trị (C.Xuân)</t>
  </si>
  <si>
    <t>M2: Tin học(T.Đạt)</t>
  </si>
  <si>
    <t>M3: Pháp luật(C.Hương)</t>
  </si>
  <si>
    <t>M4: Vẽ kỹ thuật(T.Hiệp)</t>
  </si>
  <si>
    <t>M6: BHLĐ(T.Trinh)</t>
  </si>
  <si>
    <t>M7: Hàn điện cơ bản(T.Thông)</t>
  </si>
  <si>
    <t>Hải Phòng, ngày     tháng       năm 2016</t>
  </si>
  <si>
    <r>
      <rPr>
        <sz val="11"/>
        <rFont val=".VnTimeH"/>
        <family val="2"/>
      </rPr>
      <t xml:space="preserve">tr­êng trung cÊp 
Kü thuËt - nghiÖp vô h¶I phßng
</t>
    </r>
    <r>
      <rPr>
        <b/>
        <sz val="11"/>
        <rFont val=".VnTimeH"/>
        <family val="2"/>
      </rPr>
      <t>phßng KH - ®µo t¹o</t>
    </r>
  </si>
  <si>
    <r>
      <rPr>
        <b/>
        <sz val="11"/>
        <rFont val="Times New Roman"/>
        <family val="1"/>
      </rPr>
      <t>CỘNG HÒA XÃ HỘI CHỦ NGHĨA VIỆT NAM</t>
    </r>
    <r>
      <rPr>
        <b/>
        <sz val="12"/>
        <rFont val="Times New Roman"/>
        <family val="1"/>
      </rPr>
      <t xml:space="preserve">
Độc lập - Tự do - Hạnh phúc</t>
    </r>
  </si>
  <si>
    <t>M1: Chính trị(C.Xuân)</t>
  </si>
  <si>
    <t>M3: Ngoại ngữ(C.Trang)</t>
  </si>
  <si>
    <t>M4: Pháp luật(C.Hương)</t>
  </si>
  <si>
    <t>M9: Nguội cơ bản(T.thông)</t>
  </si>
  <si>
    <t>M10: BHLĐ(T.Trinh)</t>
  </si>
  <si>
    <t>M6: Vẽ kỹ thuật(T.Hiệp)</t>
  </si>
  <si>
    <t>M7: GDTC(T.Vương)</t>
  </si>
  <si>
    <t>M8: Cấp thoát nước cơ bản(T.Hiếu)</t>
  </si>
  <si>
    <t>M11: Hàn điện cơ bản(T.Trung)</t>
  </si>
  <si>
    <t>M16: Lắp mạch điện cơ bản(T.Việt)</t>
  </si>
  <si>
    <r>
      <rPr>
        <i/>
        <u val="single"/>
        <sz val="12"/>
        <rFont val="Times New Roman"/>
        <family val="1"/>
      </rPr>
      <t>Ghi chú</t>
    </r>
    <r>
      <rPr>
        <sz val="12"/>
        <rFont val="Times New Roman"/>
        <family val="1"/>
      </rPr>
      <t xml:space="preserve">: </t>
    </r>
  </si>
  <si>
    <t>HL: Học lại</t>
  </si>
  <si>
    <r>
      <rPr>
        <b/>
        <sz val="13"/>
        <rFont val=".VnTimeH"/>
        <family val="2"/>
      </rPr>
      <t>céng hßa x· héi chñ nghÜa viÖt nam</t>
    </r>
    <r>
      <rPr>
        <b/>
        <sz val="12"/>
        <rFont val=".VnTimeH"/>
        <family val="2"/>
      </rPr>
      <t xml:space="preserve">
</t>
    </r>
    <r>
      <rPr>
        <b/>
        <sz val="14"/>
        <rFont val=".VnTime"/>
        <family val="2"/>
      </rPr>
      <t>§éc lËp - Tù do - H¹nh phóc</t>
    </r>
  </si>
  <si>
    <t>+ Số học sinh phải học lại, thi lại: 3 HS</t>
  </si>
  <si>
    <t>DANH SÁCH HỌC SINH HỌC LẠI NĂM THỨ NHẤT LỚP CTN37 (LẦN 2)                                                                                                                                          NĂM HỌC 2015 - 2016</t>
  </si>
  <si>
    <t>LỚP: CTN37</t>
  </si>
  <si>
    <t>HIỆU TRƯỞNG</t>
  </si>
  <si>
    <t>Lã Đình Kế</t>
  </si>
  <si>
    <t>+ Số học sinh được lên lớp thẳng: 2 HS</t>
  </si>
  <si>
    <t>Hải Phòng, ngày  10  tháng   10  năm 2016</t>
  </si>
  <si>
    <t>H¶i Phßng, ngµy      th¸ng       n¨m 2017</t>
  </si>
  <si>
    <t>M17: Kỹ thuật thi công xây, trát</t>
  </si>
  <si>
    <t>M18: Hàn, cắt khí cơ bản</t>
  </si>
  <si>
    <t>M19: Cơ kỹ thuật</t>
  </si>
  <si>
    <t>M20: Kỹ thuật đo đạc</t>
  </si>
  <si>
    <t>M21: Nâng chuyển ống thiết bị</t>
  </si>
  <si>
    <t>M22: Lắp đặt đường ống thoát nước</t>
  </si>
  <si>
    <t>M23: Thủy lực cơ sở</t>
  </si>
  <si>
    <t>M24: Lắp đặt HT đường ống, thiết bị, công trình XL nước cấp</t>
  </si>
  <si>
    <t>+ Kh¸: 1/4= 25%</t>
  </si>
  <si>
    <t>+ TB.Kh¸: 3/4= 75%</t>
  </si>
  <si>
    <t>ĐIỂM TỔNG KẾT KỲ 3 - LỚP CTN37
NĂM HỌC 2016 - 2017</t>
  </si>
  <si>
    <t xml:space="preserve">Xếp loại </t>
  </si>
  <si>
    <t>M25:Khai triển ống, phụ kiện cấp thoát nước</t>
  </si>
  <si>
    <t>M26: Vận hành công trình xử lý nước cấp</t>
  </si>
  <si>
    <t>M27: Lắp đặt ống qua sông, qua đầm lầy</t>
  </si>
  <si>
    <t>M28: Vận hành, quản lý mạng lưới cấp thoát nước</t>
  </si>
  <si>
    <t>M30: Vận hành  công trình thu nước và trạm bơm</t>
  </si>
  <si>
    <t>M29: Vận hành công trình xử lý nước thải</t>
  </si>
  <si>
    <t xml:space="preserve">M31: Lắp đặt HT đường ống, TB, công trình xử lý nước thải </t>
  </si>
  <si>
    <t>M24: LĐ HT đường ống, TB, công trình XL nước cấp</t>
  </si>
  <si>
    <t>M33: Vật liệu cơ khí</t>
  </si>
  <si>
    <t>M34: Lắp đặt thiết bị dùng nước</t>
  </si>
  <si>
    <t>* Tổng hợp:</t>
  </si>
  <si>
    <t>Hải Phòng, ngày      tháng       năm 2017</t>
  </si>
  <si>
    <t>phßng kh - ®µo t¹o</t>
  </si>
  <si>
    <t>M10: Bảo hộ lao động</t>
  </si>
  <si>
    <t xml:space="preserve">  L· §×nh KÕ </t>
  </si>
  <si>
    <t>+ Số học sinh đủ điều kiện dự thi tốt nghiệp: 4/4 HS</t>
  </si>
  <si>
    <t>M32: Lắp đặt máy bơm</t>
  </si>
  <si>
    <t>M35: Thực tập sản xuất</t>
  </si>
  <si>
    <t>bé x©y dùng</t>
  </si>
  <si>
    <t>céng hßa x· héi chñ nghÜa viÖt nam</t>
  </si>
  <si>
    <t>tr­êng trung cÊp</t>
  </si>
  <si>
    <t>§éc lËp - Tù do - H¹nh phóc</t>
  </si>
  <si>
    <t>kü thuËt - nghiÖp vô h¶I phßng</t>
  </si>
  <si>
    <t>danh s¸ch häc sinh  ®ñ ®iÒu kiÖn dù thi tèt nghiÖp</t>
  </si>
  <si>
    <t>kho¸ 43 ®ît 1 - tcn</t>
  </si>
  <si>
    <t>hä vµ tªn</t>
  </si>
  <si>
    <t>ngµy sinh</t>
  </si>
  <si>
    <t>nguyªn qu¸n</t>
  </si>
  <si>
    <t>®iÓm 
v¨n hãa</t>
  </si>
  <si>
    <t>®iÓm
tbc</t>
  </si>
  <si>
    <t>xÕp lo¹i</t>
  </si>
  <si>
    <t>ghi chó</t>
  </si>
  <si>
    <t>Hải Phòng</t>
  </si>
  <si>
    <t>Trần Văn</t>
  </si>
  <si>
    <t>Đạt</t>
  </si>
  <si>
    <t>25/01/1999</t>
  </si>
  <si>
    <t>Nguyễn Thanh</t>
  </si>
  <si>
    <t>Đức</t>
  </si>
  <si>
    <t>28/09/1999</t>
  </si>
  <si>
    <t>Duy</t>
  </si>
  <si>
    <t>16/05/1999</t>
  </si>
  <si>
    <t>Hoàng Văn</t>
  </si>
  <si>
    <t>Hà</t>
  </si>
  <si>
    <t>30/10/1999</t>
  </si>
  <si>
    <t>Nguyễn Thị</t>
  </si>
  <si>
    <t>Hạnh</t>
  </si>
  <si>
    <t>26/02/1999</t>
  </si>
  <si>
    <t>Hậu</t>
  </si>
  <si>
    <t>23/11/1999</t>
  </si>
  <si>
    <t xml:space="preserve">Nguyễn Hoàng </t>
  </si>
  <si>
    <t>Hiệp</t>
  </si>
  <si>
    <t>08/03/1999</t>
  </si>
  <si>
    <t xml:space="preserve">Nguyễn Thị </t>
  </si>
  <si>
    <t>Hoa A</t>
  </si>
  <si>
    <t>18/04/1999</t>
  </si>
  <si>
    <t>Hoa B</t>
  </si>
  <si>
    <t>20/03/1999</t>
  </si>
  <si>
    <t>Nguyễn Kim</t>
  </si>
  <si>
    <t>Hồng</t>
  </si>
  <si>
    <t>26/10/1999</t>
  </si>
  <si>
    <t>Lê Thị</t>
  </si>
  <si>
    <t>Lan</t>
  </si>
  <si>
    <t>26/11/1999</t>
  </si>
  <si>
    <t>Lưu Thị Hồng</t>
  </si>
  <si>
    <t>Liên</t>
  </si>
  <si>
    <t>05/10/1999</t>
  </si>
  <si>
    <t>Bùi Thị Hương</t>
  </si>
  <si>
    <t>Ly</t>
  </si>
  <si>
    <t>20/12/1999</t>
  </si>
  <si>
    <t>Hoàng Duy</t>
  </si>
  <si>
    <t>Năng</t>
  </si>
  <si>
    <t>03/11/1999</t>
  </si>
  <si>
    <t>Đặng Thị Tố</t>
  </si>
  <si>
    <t>Nga</t>
  </si>
  <si>
    <t>07/02/1999</t>
  </si>
  <si>
    <t>Nhã</t>
  </si>
  <si>
    <t>08/09/1999</t>
  </si>
  <si>
    <t>Nguyễn Thị Thu</t>
  </si>
  <si>
    <t>Phương</t>
  </si>
  <si>
    <t>09/06/1999</t>
  </si>
  <si>
    <t>Bùi Văn</t>
  </si>
  <si>
    <t>Sơn</t>
  </si>
  <si>
    <t>18/02/1999</t>
  </si>
  <si>
    <t>Sỹ</t>
  </si>
  <si>
    <t>30/07/1999</t>
  </si>
  <si>
    <t xml:space="preserve">Phan Thị </t>
  </si>
  <si>
    <t>Thảo</t>
  </si>
  <si>
    <t>31/07/1999</t>
  </si>
  <si>
    <t>Nguyễn Thu</t>
  </si>
  <si>
    <t>26/06/1999</t>
  </si>
  <si>
    <t>Cao Thị</t>
  </si>
  <si>
    <t>Thương</t>
  </si>
  <si>
    <t>11/07/1999</t>
  </si>
  <si>
    <t>Nguyễn Thị Linh</t>
  </si>
  <si>
    <t>Trang</t>
  </si>
  <si>
    <t>24/08/1998</t>
  </si>
  <si>
    <t>(Tổng số: 27 học sinh đủ điều kiện dự thi tốt nghiệp)</t>
  </si>
  <si>
    <t>H¶i Phßng, ngµy       th¸ng         n¨m 2017</t>
  </si>
  <si>
    <r>
      <t xml:space="preserve">BỘ XÂY DỰNG
</t>
    </r>
    <r>
      <rPr>
        <b/>
        <sz val="16"/>
        <rFont val="Times New Roman"/>
        <family val="1"/>
      </rPr>
      <t>TRƯỜNG TRUNG CẤP
KỸ THUẬT - NGHIỆP VỤ HẢI PHÒNG</t>
    </r>
  </si>
  <si>
    <t>+ Khá: 2/4= 50%</t>
  </si>
  <si>
    <t>+ TB.Khá: 2/4=50%</t>
  </si>
  <si>
    <r>
      <rPr>
        <b/>
        <sz val="17"/>
        <rFont val="Times New Roman"/>
        <family val="1"/>
      </rPr>
      <t>CỘNG HOÀ XÃ HỘI CHỦ NGHĨA VIỆT NAM</t>
    </r>
    <r>
      <rPr>
        <b/>
        <sz val="12"/>
        <rFont val="Times New Roman"/>
        <family val="1"/>
      </rPr>
      <t xml:space="preserve">
</t>
    </r>
    <r>
      <rPr>
        <b/>
        <sz val="18"/>
        <rFont val="Times New Roman"/>
        <family val="1"/>
      </rPr>
      <t>Độc lập - Tự do - Hạnh phúc</t>
    </r>
    <r>
      <rPr>
        <b/>
        <sz val="12"/>
        <rFont val="Times New Roman"/>
        <family val="1"/>
      </rPr>
      <t xml:space="preserve">
</t>
    </r>
  </si>
  <si>
    <t>ĐIỂM TRUNG BÌNH CHUNG TOÀN KHOÁ HỌC</t>
  </si>
  <si>
    <t>M3: Tiếng anh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</si>
</sst>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0.0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2A]dd\ mmmm\ yyyy"/>
    <numFmt numFmtId="181" formatCode="[$-42A]h:mm:ss\ AM/PM"/>
  </numFmts>
  <fonts count="98">
    <font>
      <sz val="10"/>
      <name val="Arial"/>
      <family val="0"/>
    </font>
    <font>
      <sz val="10"/>
      <name val=".VnTimeH"/>
      <family val="2"/>
    </font>
    <font>
      <sz val="13"/>
      <name val=".VnTimeH"/>
      <family val="2"/>
    </font>
    <font>
      <sz val="11"/>
      <name val=".VnTimeH"/>
      <family val="2"/>
    </font>
    <font>
      <sz val="11"/>
      <name val=".VnTime"/>
      <family val="2"/>
    </font>
    <font>
      <sz val="12"/>
      <name val=".VnTime"/>
      <family val="2"/>
    </font>
    <font>
      <i/>
      <sz val="13"/>
      <name val=".VnTime"/>
      <family val="2"/>
    </font>
    <font>
      <sz val="10"/>
      <name val=".VnTime"/>
      <family val="2"/>
    </font>
    <font>
      <b/>
      <sz val="12"/>
      <name val=".VnTime"/>
      <family val="2"/>
    </font>
    <font>
      <b/>
      <sz val="11"/>
      <name val=".VnTimeH"/>
      <family val="2"/>
    </font>
    <font>
      <b/>
      <sz val="11"/>
      <name val=".VnAvantH"/>
      <family val="2"/>
    </font>
    <font>
      <sz val="11"/>
      <name val=".VnAvantH"/>
      <family val="2"/>
    </font>
    <font>
      <sz val="8"/>
      <name val=".VnAvantH"/>
      <family val="2"/>
    </font>
    <font>
      <sz val="8"/>
      <name val=".VnAvant"/>
      <family val="2"/>
    </font>
    <font>
      <sz val="9"/>
      <name val=".VnTime"/>
      <family val="2"/>
    </font>
    <font>
      <sz val="9"/>
      <name val=".VnAvantH"/>
      <family val="2"/>
    </font>
    <font>
      <sz val="8"/>
      <name val="Arial"/>
      <family val="2"/>
    </font>
    <font>
      <sz val="10"/>
      <name val=".VnArial Narrow"/>
      <family val="2"/>
    </font>
    <font>
      <b/>
      <sz val="11"/>
      <name val=".VnArial Narrow"/>
      <family val="2"/>
    </font>
    <font>
      <sz val="14"/>
      <name val=".VnTim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.VnTimeH"/>
      <family val="2"/>
    </font>
    <font>
      <b/>
      <sz val="14"/>
      <name val=".VnAvantH"/>
      <family val="2"/>
    </font>
    <font>
      <b/>
      <sz val="14"/>
      <name val=".VnTimeH"/>
      <family val="2"/>
    </font>
    <font>
      <b/>
      <sz val="12"/>
      <name val="Arial"/>
      <family val="2"/>
    </font>
    <font>
      <b/>
      <sz val="14"/>
      <name val=".VnTime"/>
      <family val="2"/>
    </font>
    <font>
      <sz val="12"/>
      <name val=".VnTimeH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.VnTime"/>
      <family val="2"/>
    </font>
    <font>
      <sz val="12"/>
      <name val="Times New Roman"/>
      <family val="1"/>
    </font>
    <font>
      <sz val="8"/>
      <name val=".VnArial Narrow"/>
      <family val="2"/>
    </font>
    <font>
      <sz val="7"/>
      <name val=".VnAvantH"/>
      <family val="2"/>
    </font>
    <font>
      <b/>
      <sz val="10"/>
      <name val=".VnArial Narrow"/>
      <family val="2"/>
    </font>
    <font>
      <sz val="9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.VnTime"/>
      <family val="2"/>
    </font>
    <font>
      <sz val="13"/>
      <name val="Arial"/>
      <family val="2"/>
    </font>
    <font>
      <sz val="13"/>
      <name val="Times New Roman"/>
      <family val="1"/>
    </font>
    <font>
      <sz val="10"/>
      <name val="TO"/>
      <family val="0"/>
    </font>
    <font>
      <b/>
      <sz val="10"/>
      <name val=".VnTimeH"/>
      <family val="2"/>
    </font>
    <font>
      <sz val="14"/>
      <name val="Arial"/>
      <family val="2"/>
    </font>
    <font>
      <sz val="14"/>
      <name val="Times New Roman"/>
      <family val="1"/>
    </font>
    <font>
      <sz val="9"/>
      <name val="Times New Roman"/>
      <family val="1"/>
    </font>
    <font>
      <b/>
      <sz val="14"/>
      <name val="Arial"/>
      <family val="2"/>
    </font>
    <font>
      <b/>
      <sz val="13"/>
      <name val=".VnTimeH"/>
      <family val="2"/>
    </font>
    <font>
      <sz val="14"/>
      <name val=".VnTimeH"/>
      <family val="2"/>
    </font>
    <font>
      <i/>
      <sz val="14"/>
      <name val="Times New Roman"/>
      <family val="1"/>
    </font>
    <font>
      <i/>
      <sz val="14"/>
      <name val=".VnTime"/>
      <family val="2"/>
    </font>
    <font>
      <b/>
      <sz val="16"/>
      <name val="Times New Roman"/>
      <family val="1"/>
    </font>
    <font>
      <b/>
      <sz val="15"/>
      <name val=".VnTime"/>
      <family val="2"/>
    </font>
    <font>
      <b/>
      <sz val="12"/>
      <name val="Times New Roman"/>
      <family val="1"/>
    </font>
    <font>
      <b/>
      <sz val="12"/>
      <name val=".VnAvantH"/>
      <family val="2"/>
    </font>
    <font>
      <sz val="7"/>
      <name val="Times New Roman"/>
      <family val="1"/>
    </font>
    <font>
      <i/>
      <sz val="13"/>
      <name val="Times New Roman"/>
      <family val="1"/>
    </font>
    <font>
      <b/>
      <sz val="10"/>
      <name val="Times New Roman"/>
      <family val="1"/>
    </font>
    <font>
      <sz val="13"/>
      <name val=".VnAvantH"/>
      <family val="2"/>
    </font>
    <font>
      <b/>
      <sz val="11"/>
      <name val="Times New Roman"/>
      <family val="1"/>
    </font>
    <font>
      <i/>
      <u val="single"/>
      <sz val="12"/>
      <name val="Times New Roman"/>
      <family val="1"/>
    </font>
    <font>
      <i/>
      <sz val="12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sz val="16"/>
      <name val="Times New Roman"/>
      <family val="1"/>
    </font>
    <font>
      <sz val="18"/>
      <name val="Times New Roman"/>
      <family val="1"/>
    </font>
    <font>
      <sz val="18"/>
      <name val=".VnTime"/>
      <family val="2"/>
    </font>
    <font>
      <b/>
      <sz val="18"/>
      <name val=".VnTimeH"/>
      <family val="2"/>
    </font>
    <font>
      <b/>
      <sz val="16"/>
      <name val=".VnTimeH"/>
      <family val="2"/>
    </font>
    <font>
      <b/>
      <sz val="16"/>
      <name val="Arial"/>
      <family val="2"/>
    </font>
    <font>
      <b/>
      <sz val="18"/>
      <name val=".VnTime"/>
      <family val="2"/>
    </font>
    <font>
      <i/>
      <sz val="18"/>
      <name val="Times New Roman"/>
      <family val="1"/>
    </font>
    <font>
      <b/>
      <sz val="17"/>
      <name val="Times New Roman"/>
      <family val="1"/>
    </font>
    <font>
      <b/>
      <sz val="24"/>
      <name val="Times New Roman"/>
      <family val="1"/>
    </font>
    <font>
      <sz val="12"/>
      <color indexed="10"/>
      <name val="Times New Roman"/>
      <family val="1"/>
    </font>
    <font>
      <sz val="13"/>
      <color indexed="8"/>
      <name val="Calibri"/>
      <family val="2"/>
    </font>
    <font>
      <sz val="12"/>
      <color rgb="FFFF0000"/>
      <name val="Times New Roman"/>
      <family val="1"/>
    </font>
    <font>
      <sz val="13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/>
      <right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3" borderId="0" applyNumberFormat="0" applyBorder="0" applyAlignment="0" applyProtection="0"/>
    <xf numFmtId="0" fontId="31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1" borderId="2" applyNumberFormat="0" applyAlignment="0" applyProtection="0"/>
    <xf numFmtId="0" fontId="3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0" borderId="6" applyNumberFormat="0" applyFill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41" fillId="20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4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24" borderId="11" xfId="0" applyFont="1" applyFill="1" applyBorder="1" applyAlignment="1">
      <alignment vertical="center"/>
    </xf>
    <xf numFmtId="0" fontId="14" fillId="24" borderId="10" xfId="0" applyFont="1" applyFill="1" applyBorder="1" applyAlignment="1">
      <alignment vertical="center"/>
    </xf>
    <xf numFmtId="174" fontId="18" fillId="0" borderId="13" xfId="0" applyNumberFormat="1" applyFont="1" applyBorder="1" applyAlignment="1">
      <alignment horizontal="center" vertical="center"/>
    </xf>
    <xf numFmtId="174" fontId="18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 quotePrefix="1">
      <alignment vertical="center"/>
    </xf>
    <xf numFmtId="0" fontId="4" fillId="0" borderId="0" xfId="0" applyFont="1" applyFill="1" applyBorder="1" applyAlignment="1">
      <alignment vertical="center"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15" xfId="0" applyBorder="1" applyAlignment="1">
      <alignment/>
    </xf>
    <xf numFmtId="0" fontId="7" fillId="0" borderId="15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22" fillId="0" borderId="0" xfId="0" applyFont="1" applyAlignment="1">
      <alignment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7" fillId="24" borderId="16" xfId="0" applyFont="1" applyFill="1" applyBorder="1" applyAlignment="1">
      <alignment horizontal="center" vertical="center"/>
    </xf>
    <xf numFmtId="0" fontId="5" fillId="0" borderId="0" xfId="0" applyFont="1" applyBorder="1" applyAlignment="1" quotePrefix="1">
      <alignment horizontal="left" vertical="center"/>
    </xf>
    <xf numFmtId="0" fontId="46" fillId="0" borderId="17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0" fillId="17" borderId="0" xfId="0" applyFill="1" applyAlignment="1">
      <alignment/>
    </xf>
    <xf numFmtId="0" fontId="0" fillId="25" borderId="0" xfId="0" applyFill="1" applyAlignment="1">
      <alignment/>
    </xf>
    <xf numFmtId="0" fontId="0" fillId="14" borderId="0" xfId="0" applyFill="1" applyAlignment="1">
      <alignment/>
    </xf>
    <xf numFmtId="0" fontId="0" fillId="20" borderId="0" xfId="0" applyFill="1" applyAlignment="1">
      <alignment/>
    </xf>
    <xf numFmtId="0" fontId="0" fillId="26" borderId="0" xfId="0" applyFill="1" applyAlignment="1">
      <alignment/>
    </xf>
    <xf numFmtId="174" fontId="47" fillId="24" borderId="11" xfId="0" applyNumberFormat="1" applyFont="1" applyFill="1" applyBorder="1" applyAlignment="1">
      <alignment horizontal="center" vertical="center"/>
    </xf>
    <xf numFmtId="174" fontId="47" fillId="24" borderId="13" xfId="0" applyNumberFormat="1" applyFont="1" applyFill="1" applyBorder="1" applyAlignment="1">
      <alignment horizontal="center" vertical="center"/>
    </xf>
    <xf numFmtId="174" fontId="47" fillId="0" borderId="11" xfId="0" applyNumberFormat="1" applyFont="1" applyBorder="1" applyAlignment="1">
      <alignment horizontal="center" vertical="center"/>
    </xf>
    <xf numFmtId="174" fontId="47" fillId="24" borderId="10" xfId="0" applyNumberFormat="1" applyFont="1" applyFill="1" applyBorder="1" applyAlignment="1">
      <alignment horizontal="center" vertical="center"/>
    </xf>
    <xf numFmtId="174" fontId="47" fillId="24" borderId="14" xfId="0" applyNumberFormat="1" applyFont="1" applyFill="1" applyBorder="1" applyAlignment="1">
      <alignment horizontal="center" vertical="center"/>
    </xf>
    <xf numFmtId="174" fontId="47" fillId="0" borderId="10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174" fontId="49" fillId="0" borderId="13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50" fillId="0" borderId="0" xfId="0" applyFont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4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6" fillId="0" borderId="20" xfId="0" applyFont="1" applyBorder="1" applyAlignment="1">
      <alignment vertical="center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174" fontId="47" fillId="24" borderId="16" xfId="0" applyNumberFormat="1" applyFont="1" applyFill="1" applyBorder="1" applyAlignment="1">
      <alignment horizontal="center" vertical="center"/>
    </xf>
    <xf numFmtId="174" fontId="18" fillId="0" borderId="20" xfId="0" applyNumberFormat="1" applyFont="1" applyBorder="1" applyAlignment="1">
      <alignment horizontal="center" vertical="center"/>
    </xf>
    <xf numFmtId="175" fontId="5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4" fillId="24" borderId="16" xfId="0" applyFont="1" applyFill="1" applyBorder="1" applyAlignment="1">
      <alignment vertical="center"/>
    </xf>
    <xf numFmtId="0" fontId="45" fillId="0" borderId="15" xfId="0" applyFont="1" applyBorder="1" applyAlignment="1">
      <alignment/>
    </xf>
    <xf numFmtId="0" fontId="4" fillId="25" borderId="0" xfId="0" applyFont="1" applyFill="1" applyBorder="1" applyAlignment="1">
      <alignment vertical="center"/>
    </xf>
    <xf numFmtId="174" fontId="47" fillId="17" borderId="10" xfId="0" applyNumberFormat="1" applyFont="1" applyFill="1" applyBorder="1" applyAlignment="1">
      <alignment horizontal="center" vertical="center"/>
    </xf>
    <xf numFmtId="174" fontId="47" fillId="26" borderId="14" xfId="0" applyNumberFormat="1" applyFont="1" applyFill="1" applyBorder="1" applyAlignment="1">
      <alignment horizontal="center" vertical="center"/>
    </xf>
    <xf numFmtId="174" fontId="47" fillId="17" borderId="16" xfId="0" applyNumberFormat="1" applyFont="1" applyFill="1" applyBorder="1" applyAlignment="1">
      <alignment horizontal="center" vertical="center"/>
    </xf>
    <xf numFmtId="175" fontId="8" fillId="0" borderId="11" xfId="0" applyNumberFormat="1" applyFont="1" applyBorder="1" applyAlignment="1">
      <alignment horizontal="center" vertical="center"/>
    </xf>
    <xf numFmtId="175" fontId="8" fillId="0" borderId="10" xfId="0" applyNumberFormat="1" applyFont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174" fontId="47" fillId="17" borderId="14" xfId="0" applyNumberFormat="1" applyFont="1" applyFill="1" applyBorder="1" applyAlignment="1">
      <alignment horizontal="center" vertical="center"/>
    </xf>
    <xf numFmtId="174" fontId="47" fillId="17" borderId="20" xfId="0" applyNumberFormat="1" applyFont="1" applyFill="1" applyBorder="1" applyAlignment="1">
      <alignment horizontal="center" vertical="center"/>
    </xf>
    <xf numFmtId="0" fontId="48" fillId="4" borderId="12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2" xfId="0" applyFont="1" applyBorder="1" applyAlignment="1">
      <alignment horizontal="center" vertical="center"/>
    </xf>
    <xf numFmtId="0" fontId="55" fillId="0" borderId="0" xfId="0" applyFont="1" applyBorder="1" applyAlignment="1" quotePrefix="1">
      <alignment vertical="center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7" fillId="0" borderId="0" xfId="0" applyFont="1" applyBorder="1" applyAlignment="1" quotePrefix="1">
      <alignment horizontal="left" vertical="center"/>
    </xf>
    <xf numFmtId="0" fontId="58" fillId="0" borderId="0" xfId="0" applyFont="1" applyAlignment="1">
      <alignment/>
    </xf>
    <xf numFmtId="0" fontId="1" fillId="0" borderId="0" xfId="0" applyFont="1" applyAlignment="1">
      <alignment vertical="center"/>
    </xf>
    <xf numFmtId="0" fontId="52" fillId="0" borderId="12" xfId="0" applyFont="1" applyBorder="1" applyAlignment="1">
      <alignment horizontal="center" vertical="center" wrapText="1"/>
    </xf>
    <xf numFmtId="0" fontId="60" fillId="0" borderId="0" xfId="0" applyFont="1" applyAlignment="1">
      <alignment/>
    </xf>
    <xf numFmtId="0" fontId="61" fillId="0" borderId="0" xfId="0" applyFont="1" applyBorder="1" applyAlignment="1" quotePrefix="1">
      <alignment horizontal="left" vertical="center"/>
    </xf>
    <xf numFmtId="0" fontId="60" fillId="0" borderId="0" xfId="0" applyFont="1" applyBorder="1" applyAlignment="1">
      <alignment/>
    </xf>
    <xf numFmtId="0" fontId="56" fillId="0" borderId="0" xfId="0" applyFont="1" applyAlignment="1">
      <alignment wrapText="1"/>
    </xf>
    <xf numFmtId="0" fontId="62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6" fillId="0" borderId="12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57" fillId="0" borderId="0" xfId="0" applyFont="1" applyBorder="1" applyAlignment="1" quotePrefix="1">
      <alignment vertical="center"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vertical="center"/>
    </xf>
    <xf numFmtId="0" fontId="62" fillId="0" borderId="1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/>
    </xf>
    <xf numFmtId="0" fontId="55" fillId="24" borderId="12" xfId="0" applyFont="1" applyFill="1" applyBorder="1" applyAlignment="1">
      <alignment horizontal="center" vertical="center"/>
    </xf>
    <xf numFmtId="174" fontId="57" fillId="27" borderId="12" xfId="0" applyNumberFormat="1" applyFont="1" applyFill="1" applyBorder="1" applyAlignment="1">
      <alignment horizontal="center" vertical="center"/>
    </xf>
    <xf numFmtId="174" fontId="54" fillId="0" borderId="12" xfId="0" applyNumberFormat="1" applyFont="1" applyBorder="1" applyAlignment="1">
      <alignment horizontal="center" vertical="center"/>
    </xf>
    <xf numFmtId="175" fontId="54" fillId="0" borderId="12" xfId="0" applyNumberFormat="1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7" fillId="24" borderId="12" xfId="0" applyFont="1" applyFill="1" applyBorder="1" applyAlignment="1">
      <alignment vertical="center"/>
    </xf>
    <xf numFmtId="0" fontId="57" fillId="0" borderId="24" xfId="0" applyFont="1" applyBorder="1" applyAlignment="1">
      <alignment vertical="center"/>
    </xf>
    <xf numFmtId="0" fontId="51" fillId="24" borderId="12" xfId="0" applyFont="1" applyFill="1" applyBorder="1" applyAlignment="1">
      <alignment vertical="center" wrapText="1"/>
    </xf>
    <xf numFmtId="0" fontId="51" fillId="24" borderId="12" xfId="0" applyFont="1" applyFill="1" applyBorder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left" vertical="center"/>
    </xf>
    <xf numFmtId="0" fontId="46" fillId="0" borderId="0" xfId="0" applyFont="1" applyBorder="1" applyAlignment="1">
      <alignment horizontal="left"/>
    </xf>
    <xf numFmtId="0" fontId="2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0" fontId="57" fillId="0" borderId="12" xfId="0" applyFont="1" applyBorder="1" applyAlignment="1">
      <alignment horizontal="center" vertical="center"/>
    </xf>
    <xf numFmtId="0" fontId="61" fillId="0" borderId="0" xfId="0" applyFont="1" applyBorder="1" applyAlignment="1" quotePrefix="1">
      <alignment vertical="center"/>
    </xf>
    <xf numFmtId="49" fontId="61" fillId="0" borderId="0" xfId="0" applyNumberFormat="1" applyFont="1" applyBorder="1" applyAlignment="1" quotePrefix="1">
      <alignment horizontal="left" vertical="center"/>
    </xf>
    <xf numFmtId="0" fontId="57" fillId="0" borderId="23" xfId="0" applyFont="1" applyBorder="1" applyAlignment="1">
      <alignment vertical="center"/>
    </xf>
    <xf numFmtId="174" fontId="57" fillId="27" borderId="24" xfId="0" applyNumberFormat="1" applyFont="1" applyFill="1" applyBorder="1" applyAlignment="1">
      <alignment horizontal="center" vertical="center"/>
    </xf>
    <xf numFmtId="0" fontId="55" fillId="24" borderId="12" xfId="0" applyFont="1" applyFill="1" applyBorder="1" applyAlignment="1">
      <alignment vertical="center"/>
    </xf>
    <xf numFmtId="0" fontId="57" fillId="0" borderId="25" xfId="0" applyFont="1" applyBorder="1" applyAlignment="1">
      <alignment vertical="center"/>
    </xf>
    <xf numFmtId="0" fontId="57" fillId="0" borderId="22" xfId="0" applyFont="1" applyBorder="1" applyAlignment="1">
      <alignment vertical="center"/>
    </xf>
    <xf numFmtId="174" fontId="57" fillId="27" borderId="21" xfId="0" applyNumberFormat="1" applyFont="1" applyFill="1" applyBorder="1" applyAlignment="1">
      <alignment horizontal="center" vertical="center"/>
    </xf>
    <xf numFmtId="174" fontId="57" fillId="27" borderId="25" xfId="0" applyNumberFormat="1" applyFont="1" applyFill="1" applyBorder="1" applyAlignment="1">
      <alignment horizontal="center" vertical="center"/>
    </xf>
    <xf numFmtId="0" fontId="55" fillId="24" borderId="21" xfId="0" applyFont="1" applyFill="1" applyBorder="1" applyAlignment="1">
      <alignment horizontal="center" vertical="center"/>
    </xf>
    <xf numFmtId="175" fontId="54" fillId="0" borderId="21" xfId="0" applyNumberFormat="1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7" fillId="24" borderId="21" xfId="0" applyFont="1" applyFill="1" applyBorder="1" applyAlignment="1">
      <alignment vertical="center"/>
    </xf>
    <xf numFmtId="0" fontId="0" fillId="27" borderId="0" xfId="0" applyFill="1" applyAlignment="1">
      <alignment/>
    </xf>
    <xf numFmtId="1" fontId="46" fillId="0" borderId="21" xfId="0" applyNumberFormat="1" applyFont="1" applyBorder="1" applyAlignment="1">
      <alignment horizontal="center" vertical="center"/>
    </xf>
    <xf numFmtId="174" fontId="61" fillId="0" borderId="12" xfId="0" applyNumberFormat="1" applyFont="1" applyBorder="1" applyAlignment="1">
      <alignment horizontal="center" vertical="center"/>
    </xf>
    <xf numFmtId="174" fontId="61" fillId="27" borderId="12" xfId="0" applyNumberFormat="1" applyFont="1" applyFill="1" applyBorder="1" applyAlignment="1">
      <alignment horizontal="center" vertical="center"/>
    </xf>
    <xf numFmtId="174" fontId="53" fillId="0" borderId="12" xfId="0" applyNumberFormat="1" applyFont="1" applyBorder="1" applyAlignment="1">
      <alignment horizontal="center" vertical="center"/>
    </xf>
    <xf numFmtId="0" fontId="61" fillId="0" borderId="24" xfId="0" applyFont="1" applyBorder="1" applyAlignment="1">
      <alignment vertical="center"/>
    </xf>
    <xf numFmtId="0" fontId="61" fillId="0" borderId="26" xfId="0" applyFont="1" applyBorder="1" applyAlignment="1">
      <alignment vertical="center"/>
    </xf>
    <xf numFmtId="0" fontId="57" fillId="27" borderId="0" xfId="0" applyFont="1" applyFill="1" applyAlignment="1">
      <alignment/>
    </xf>
    <xf numFmtId="0" fontId="51" fillId="27" borderId="0" xfId="0" applyFont="1" applyFill="1" applyAlignment="1">
      <alignment/>
    </xf>
    <xf numFmtId="0" fontId="56" fillId="27" borderId="0" xfId="0" applyFont="1" applyFill="1" applyAlignment="1">
      <alignment/>
    </xf>
    <xf numFmtId="0" fontId="57" fillId="27" borderId="0" xfId="0" applyFont="1" applyFill="1" applyBorder="1" applyAlignment="1">
      <alignment vertical="center"/>
    </xf>
    <xf numFmtId="0" fontId="57" fillId="27" borderId="0" xfId="0" applyFont="1" applyFill="1" applyBorder="1" applyAlignment="1">
      <alignment/>
    </xf>
    <xf numFmtId="0" fontId="57" fillId="27" borderId="0" xfId="0" applyFont="1" applyFill="1" applyAlignment="1">
      <alignment/>
    </xf>
    <xf numFmtId="0" fontId="52" fillId="24" borderId="12" xfId="0" applyFont="1" applyFill="1" applyBorder="1" applyAlignment="1">
      <alignment vertical="center" wrapText="1"/>
    </xf>
    <xf numFmtId="0" fontId="52" fillId="24" borderId="12" xfId="0" applyFont="1" applyFill="1" applyBorder="1" applyAlignment="1">
      <alignment vertical="center"/>
    </xf>
    <xf numFmtId="0" fontId="1" fillId="27" borderId="0" xfId="0" applyFont="1" applyFill="1" applyAlignment="1">
      <alignment vertical="center"/>
    </xf>
    <xf numFmtId="0" fontId="1" fillId="27" borderId="0" xfId="0" applyFont="1" applyFill="1" applyAlignment="1">
      <alignment horizontal="center" vertical="center"/>
    </xf>
    <xf numFmtId="0" fontId="52" fillId="27" borderId="12" xfId="0" applyFont="1" applyFill="1" applyBorder="1" applyAlignment="1">
      <alignment horizontal="center" vertical="center"/>
    </xf>
    <xf numFmtId="0" fontId="52" fillId="27" borderId="12" xfId="0" applyFont="1" applyFill="1" applyBorder="1" applyAlignment="1">
      <alignment horizontal="center" vertical="center" wrapText="1"/>
    </xf>
    <xf numFmtId="0" fontId="46" fillId="27" borderId="12" xfId="0" applyFont="1" applyFill="1" applyBorder="1" applyAlignment="1">
      <alignment horizontal="center" vertical="center"/>
    </xf>
    <xf numFmtId="0" fontId="46" fillId="27" borderId="21" xfId="0" applyFont="1" applyFill="1" applyBorder="1" applyAlignment="1">
      <alignment horizontal="center" vertical="center"/>
    </xf>
    <xf numFmtId="0" fontId="60" fillId="27" borderId="0" xfId="0" applyFont="1" applyFill="1" applyAlignment="1">
      <alignment/>
    </xf>
    <xf numFmtId="49" fontId="61" fillId="27" borderId="0" xfId="0" applyNumberFormat="1" applyFont="1" applyFill="1" applyBorder="1" applyAlignment="1" quotePrefix="1">
      <alignment horizontal="left" vertical="center"/>
    </xf>
    <xf numFmtId="0" fontId="60" fillId="27" borderId="0" xfId="0" applyFont="1" applyFill="1" applyAlignment="1">
      <alignment/>
    </xf>
    <xf numFmtId="0" fontId="61" fillId="27" borderId="0" xfId="0" applyFont="1" applyFill="1" applyBorder="1" applyAlignment="1" quotePrefix="1">
      <alignment horizontal="left" vertical="center"/>
    </xf>
    <xf numFmtId="0" fontId="19" fillId="27" borderId="0" xfId="0" applyFont="1" applyFill="1" applyBorder="1" applyAlignment="1">
      <alignment/>
    </xf>
    <xf numFmtId="0" fontId="0" fillId="27" borderId="0" xfId="0" applyFill="1" applyAlignment="1">
      <alignment/>
    </xf>
    <xf numFmtId="0" fontId="5" fillId="27" borderId="0" xfId="0" applyFont="1" applyFill="1" applyBorder="1" applyAlignment="1" quotePrefix="1">
      <alignment horizontal="left" vertical="center"/>
    </xf>
    <xf numFmtId="0" fontId="4" fillId="27" borderId="0" xfId="0" applyFont="1" applyFill="1" applyBorder="1" applyAlignment="1">
      <alignment/>
    </xf>
    <xf numFmtId="0" fontId="24" fillId="27" borderId="0" xfId="0" applyFont="1" applyFill="1" applyAlignment="1">
      <alignment/>
    </xf>
    <xf numFmtId="0" fontId="26" fillId="27" borderId="0" xfId="0" applyFont="1" applyFill="1" applyAlignment="1">
      <alignment/>
    </xf>
    <xf numFmtId="0" fontId="63" fillId="27" borderId="0" xfId="0" applyFont="1" applyFill="1" applyAlignment="1">
      <alignment/>
    </xf>
    <xf numFmtId="0" fontId="53" fillId="27" borderId="15" xfId="0" applyFont="1" applyFill="1" applyBorder="1" applyAlignment="1">
      <alignment/>
    </xf>
    <xf numFmtId="0" fontId="26" fillId="27" borderId="15" xfId="0" applyFont="1" applyFill="1" applyBorder="1" applyAlignment="1">
      <alignment/>
    </xf>
    <xf numFmtId="0" fontId="57" fillId="27" borderId="0" xfId="0" applyFont="1" applyFill="1" applyAlignment="1">
      <alignment vertical="center"/>
    </xf>
    <xf numFmtId="0" fontId="61" fillId="27" borderId="0" xfId="0" applyFont="1" applyFill="1" applyAlignment="1">
      <alignment/>
    </xf>
    <xf numFmtId="0" fontId="61" fillId="0" borderId="0" xfId="0" applyFont="1" applyAlignment="1">
      <alignment/>
    </xf>
    <xf numFmtId="0" fontId="61" fillId="27" borderId="12" xfId="0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27" borderId="21" xfId="0" applyFont="1" applyFill="1" applyBorder="1" applyAlignment="1">
      <alignment horizontal="center" vertical="center"/>
    </xf>
    <xf numFmtId="1" fontId="61" fillId="0" borderId="21" xfId="0" applyNumberFormat="1" applyFont="1" applyBorder="1" applyAlignment="1">
      <alignment horizontal="center" vertical="center"/>
    </xf>
    <xf numFmtId="49" fontId="57" fillId="0" borderId="0" xfId="0" applyNumberFormat="1" applyFont="1" applyAlignment="1">
      <alignment/>
    </xf>
    <xf numFmtId="0" fontId="27" fillId="0" borderId="0" xfId="0" applyFont="1" applyAlignment="1">
      <alignment vertical="center" wrapText="1"/>
    </xf>
    <xf numFmtId="0" fontId="10" fillId="0" borderId="0" xfId="0" applyFont="1" applyAlignment="1">
      <alignment/>
    </xf>
    <xf numFmtId="0" fontId="72" fillId="24" borderId="12" xfId="0" applyFont="1" applyFill="1" applyBorder="1" applyAlignment="1">
      <alignment horizontal="center" vertical="center"/>
    </xf>
    <xf numFmtId="0" fontId="62" fillId="28" borderId="12" xfId="0" applyFont="1" applyFill="1" applyBorder="1" applyAlignment="1">
      <alignment horizontal="center" vertical="center"/>
    </xf>
    <xf numFmtId="0" fontId="4" fillId="0" borderId="0" xfId="0" applyFont="1" applyBorder="1" applyAlignment="1" quotePrefix="1">
      <alignment vertical="center"/>
    </xf>
    <xf numFmtId="174" fontId="46" fillId="0" borderId="0" xfId="0" applyNumberFormat="1" applyFont="1" applyAlignment="1">
      <alignment vertical="center"/>
    </xf>
    <xf numFmtId="0" fontId="73" fillId="0" borderId="27" xfId="0" applyFont="1" applyBorder="1" applyAlignment="1">
      <alignment/>
    </xf>
    <xf numFmtId="0" fontId="73" fillId="0" borderId="27" xfId="0" applyFont="1" applyBorder="1" applyAlignment="1">
      <alignment horizontal="center"/>
    </xf>
    <xf numFmtId="0" fontId="74" fillId="0" borderId="0" xfId="0" applyFont="1" applyAlignment="1">
      <alignment horizontal="center" vertical="center"/>
    </xf>
    <xf numFmtId="0" fontId="45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51" fillId="0" borderId="0" xfId="0" applyFont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52" fillId="0" borderId="0" xfId="0" applyFont="1" applyAlignment="1">
      <alignment/>
    </xf>
    <xf numFmtId="0" fontId="61" fillId="27" borderId="27" xfId="0" applyFont="1" applyFill="1" applyBorder="1" applyAlignment="1" quotePrefix="1">
      <alignment vertical="center"/>
    </xf>
    <xf numFmtId="0" fontId="61" fillId="27" borderId="27" xfId="0" applyFont="1" applyFill="1" applyBorder="1" applyAlignment="1">
      <alignment vertical="center"/>
    </xf>
    <xf numFmtId="0" fontId="57" fillId="0" borderId="26" xfId="0" applyFont="1" applyBorder="1" applyAlignment="1">
      <alignment vertical="center"/>
    </xf>
    <xf numFmtId="0" fontId="57" fillId="27" borderId="12" xfId="0" applyFont="1" applyFill="1" applyBorder="1" applyAlignment="1">
      <alignment horizontal="center" vertical="center"/>
    </xf>
    <xf numFmtId="0" fontId="75" fillId="0" borderId="12" xfId="0" applyFont="1" applyBorder="1" applyAlignment="1">
      <alignment horizontal="center" vertical="center" wrapText="1"/>
    </xf>
    <xf numFmtId="174" fontId="57" fillId="0" borderId="12" xfId="0" applyNumberFormat="1" applyFont="1" applyBorder="1" applyAlignment="1">
      <alignment horizontal="center" vertical="center"/>
    </xf>
    <xf numFmtId="0" fontId="57" fillId="24" borderId="12" xfId="0" applyFont="1" applyFill="1" applyBorder="1" applyAlignment="1">
      <alignment vertical="center" wrapText="1"/>
    </xf>
    <xf numFmtId="0" fontId="46" fillId="0" borderId="0" xfId="0" applyFont="1" applyBorder="1" applyAlignment="1" quotePrefix="1">
      <alignment horizontal="left" vertical="center"/>
    </xf>
    <xf numFmtId="0" fontId="78" fillId="0" borderId="0" xfId="0" applyFont="1" applyBorder="1" applyAlignment="1">
      <alignment vertical="center"/>
    </xf>
    <xf numFmtId="0" fontId="54" fillId="27" borderId="0" xfId="0" applyFont="1" applyFill="1" applyAlignment="1">
      <alignment/>
    </xf>
    <xf numFmtId="0" fontId="64" fillId="27" borderId="0" xfId="0" applyFont="1" applyFill="1" applyAlignment="1">
      <alignment/>
    </xf>
    <xf numFmtId="0" fontId="62" fillId="24" borderId="12" xfId="0" applyFont="1" applyFill="1" applyBorder="1" applyAlignment="1">
      <alignment vertical="center" wrapText="1"/>
    </xf>
    <xf numFmtId="0" fontId="62" fillId="24" borderId="12" xfId="0" applyFont="1" applyFill="1" applyBorder="1" applyAlignment="1">
      <alignment vertical="center"/>
    </xf>
    <xf numFmtId="174" fontId="46" fillId="27" borderId="12" xfId="0" applyNumberFormat="1" applyFont="1" applyFill="1" applyBorder="1" applyAlignment="1">
      <alignment horizontal="center" vertical="center"/>
    </xf>
    <xf numFmtId="174" fontId="96" fillId="27" borderId="12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46" fillId="0" borderId="24" xfId="0" applyFont="1" applyBorder="1" applyAlignment="1">
      <alignment vertical="center"/>
    </xf>
    <xf numFmtId="0" fontId="46" fillId="0" borderId="26" xfId="0" applyFont="1" applyBorder="1" applyAlignment="1">
      <alignment vertical="center"/>
    </xf>
    <xf numFmtId="0" fontId="53" fillId="0" borderId="15" xfId="0" applyFont="1" applyBorder="1" applyAlignment="1">
      <alignment/>
    </xf>
    <xf numFmtId="0" fontId="79" fillId="0" borderId="0" xfId="0" applyFont="1" applyAlignment="1">
      <alignment/>
    </xf>
    <xf numFmtId="0" fontId="79" fillId="27" borderId="0" xfId="0" applyFont="1" applyFill="1" applyAlignment="1">
      <alignment/>
    </xf>
    <xf numFmtId="0" fontId="51" fillId="27" borderId="0" xfId="0" applyFont="1" applyFill="1" applyBorder="1" applyAlignment="1">
      <alignment vertical="center"/>
    </xf>
    <xf numFmtId="0" fontId="51" fillId="27" borderId="0" xfId="0" applyFont="1" applyFill="1" applyAlignment="1">
      <alignment/>
    </xf>
    <xf numFmtId="0" fontId="51" fillId="27" borderId="0" xfId="0" applyFont="1" applyFill="1" applyAlignment="1">
      <alignment vertical="center"/>
    </xf>
    <xf numFmtId="0" fontId="51" fillId="27" borderId="0" xfId="0" applyFont="1" applyFill="1" applyBorder="1" applyAlignment="1">
      <alignment/>
    </xf>
    <xf numFmtId="0" fontId="53" fillId="0" borderId="0" xfId="0" applyFont="1" applyAlignment="1">
      <alignment/>
    </xf>
    <xf numFmtId="0" fontId="68" fillId="0" borderId="15" xfId="0" applyFont="1" applyBorder="1" applyAlignment="1">
      <alignment/>
    </xf>
    <xf numFmtId="174" fontId="47" fillId="24" borderId="20" xfId="0" applyNumberFormat="1" applyFont="1" applyFill="1" applyBorder="1" applyAlignment="1">
      <alignment horizontal="center" vertical="center"/>
    </xf>
    <xf numFmtId="0" fontId="5" fillId="24" borderId="16" xfId="0" applyFont="1" applyFill="1" applyBorder="1" applyAlignment="1">
      <alignment horizontal="center" vertical="center"/>
    </xf>
    <xf numFmtId="175" fontId="8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80" fillId="0" borderId="0" xfId="0" applyFont="1" applyAlignment="1">
      <alignment/>
    </xf>
    <xf numFmtId="0" fontId="5" fillId="27" borderId="0" xfId="0" applyFont="1" applyFill="1" applyBorder="1" applyAlignment="1">
      <alignment vertical="center"/>
    </xf>
    <xf numFmtId="0" fontId="46" fillId="0" borderId="0" xfId="0" applyFont="1" applyAlignment="1">
      <alignment/>
    </xf>
    <xf numFmtId="174" fontId="47" fillId="27" borderId="10" xfId="0" applyNumberFormat="1" applyFont="1" applyFill="1" applyBorder="1" applyAlignment="1">
      <alignment horizontal="center" vertical="center"/>
    </xf>
    <xf numFmtId="174" fontId="47" fillId="27" borderId="14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6" fillId="0" borderId="29" xfId="0" applyFont="1" applyBorder="1" applyAlignment="1">
      <alignment vertical="center"/>
    </xf>
    <xf numFmtId="0" fontId="46" fillId="0" borderId="30" xfId="0" applyFont="1" applyBorder="1" applyAlignment="1">
      <alignment vertical="center"/>
    </xf>
    <xf numFmtId="174" fontId="47" fillId="24" borderId="28" xfId="0" applyNumberFormat="1" applyFont="1" applyFill="1" applyBorder="1" applyAlignment="1">
      <alignment horizontal="center" vertical="center"/>
    </xf>
    <xf numFmtId="174" fontId="47" fillId="24" borderId="29" xfId="0" applyNumberFormat="1" applyFont="1" applyFill="1" applyBorder="1" applyAlignment="1">
      <alignment horizontal="center" vertical="center"/>
    </xf>
    <xf numFmtId="174" fontId="47" fillId="27" borderId="28" xfId="0" applyNumberFormat="1" applyFont="1" applyFill="1" applyBorder="1" applyAlignment="1">
      <alignment horizontal="center" vertical="center"/>
    </xf>
    <xf numFmtId="174" fontId="47" fillId="27" borderId="29" xfId="0" applyNumberFormat="1" applyFont="1" applyFill="1" applyBorder="1" applyAlignment="1">
      <alignment horizontal="center" vertical="center"/>
    </xf>
    <xf numFmtId="174" fontId="18" fillId="0" borderId="29" xfId="0" applyNumberFormat="1" applyFont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/>
    </xf>
    <xf numFmtId="175" fontId="8" fillId="0" borderId="28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4" fillId="24" borderId="28" xfId="0" applyFont="1" applyFill="1" applyBorder="1" applyAlignment="1">
      <alignment vertical="center"/>
    </xf>
    <xf numFmtId="174" fontId="47" fillId="27" borderId="16" xfId="0" applyNumberFormat="1" applyFont="1" applyFill="1" applyBorder="1" applyAlignment="1">
      <alignment horizontal="center" vertical="center"/>
    </xf>
    <xf numFmtId="174" fontId="47" fillId="27" borderId="20" xfId="0" applyNumberFormat="1" applyFont="1" applyFill="1" applyBorder="1" applyAlignment="1">
      <alignment horizontal="center" vertical="center"/>
    </xf>
    <xf numFmtId="0" fontId="97" fillId="0" borderId="0" xfId="0" applyFont="1" applyAlignment="1">
      <alignment/>
    </xf>
    <xf numFmtId="0" fontId="57" fillId="0" borderId="0" xfId="0" applyFont="1" applyAlignment="1">
      <alignment vertical="center"/>
    </xf>
    <xf numFmtId="175" fontId="8" fillId="0" borderId="12" xfId="0" applyNumberFormat="1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70" fillId="0" borderId="0" xfId="0" applyFont="1" applyAlignment="1">
      <alignment vertical="top" wrapText="1"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175" fontId="56" fillId="0" borderId="0" xfId="0" applyNumberFormat="1" applyFont="1" applyAlignment="1">
      <alignment/>
    </xf>
    <xf numFmtId="0" fontId="85" fillId="24" borderId="0" xfId="59" applyFont="1" applyFill="1" applyBorder="1" applyAlignment="1">
      <alignment horizontal="left" vertical="center" wrapText="1"/>
      <protection/>
    </xf>
    <xf numFmtId="0" fontId="85" fillId="0" borderId="27" xfId="59" applyFont="1" applyBorder="1" applyAlignment="1">
      <alignment vertical="center"/>
      <protection/>
    </xf>
    <xf numFmtId="0" fontId="85" fillId="0" borderId="0" xfId="59" applyFont="1" applyAlignment="1">
      <alignment horizontal="left"/>
      <protection/>
    </xf>
    <xf numFmtId="174" fontId="85" fillId="0" borderId="27" xfId="59" applyNumberFormat="1" applyFont="1" applyBorder="1" applyAlignment="1">
      <alignment horizontal="left" vertical="center"/>
      <protection/>
    </xf>
    <xf numFmtId="174" fontId="85" fillId="0" borderId="0" xfId="59" applyNumberFormat="1" applyFont="1" applyBorder="1" applyAlignment="1">
      <alignment horizontal="left" vertical="center"/>
      <protection/>
    </xf>
    <xf numFmtId="0" fontId="83" fillId="0" borderId="0" xfId="59" applyFont="1" applyAlignment="1">
      <alignment vertical="center"/>
      <protection/>
    </xf>
    <xf numFmtId="0" fontId="86" fillId="0" borderId="0" xfId="59" applyFont="1" applyBorder="1" applyAlignment="1" quotePrefix="1">
      <alignment horizontal="left" vertical="center"/>
      <protection/>
    </xf>
    <xf numFmtId="0" fontId="85" fillId="0" borderId="0" xfId="59" applyFont="1" applyBorder="1" applyAlignment="1" quotePrefix="1">
      <alignment horizontal="left" vertical="center"/>
      <protection/>
    </xf>
    <xf numFmtId="0" fontId="85" fillId="0" borderId="0" xfId="59" applyFont="1">
      <alignment/>
      <protection/>
    </xf>
    <xf numFmtId="0" fontId="83" fillId="0" borderId="0" xfId="59" applyFont="1">
      <alignment/>
      <protection/>
    </xf>
    <xf numFmtId="174" fontId="85" fillId="0" borderId="0" xfId="59" applyNumberFormat="1" applyFont="1" applyBorder="1" applyAlignment="1" quotePrefix="1">
      <alignment horizontal="left" vertical="center"/>
      <protection/>
    </xf>
    <xf numFmtId="0" fontId="66" fillId="0" borderId="0" xfId="0" applyFont="1" applyBorder="1" applyAlignment="1">
      <alignment horizontal="center" vertical="center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0" fontId="81" fillId="0" borderId="0" xfId="0" applyFont="1" applyAlignment="1">
      <alignment/>
    </xf>
    <xf numFmtId="0" fontId="81" fillId="0" borderId="0" xfId="0" applyFont="1" applyAlignment="1">
      <alignment horizontal="center" vertical="center"/>
    </xf>
    <xf numFmtId="0" fontId="68" fillId="0" borderId="0" xfId="0" applyFont="1" applyAlignment="1">
      <alignment horizontal="center"/>
    </xf>
    <xf numFmtId="0" fontId="68" fillId="0" borderId="0" xfId="0" applyFont="1" applyAlignment="1">
      <alignment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84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15" xfId="0" applyFont="1" applyBorder="1" applyAlignment="1">
      <alignment/>
    </xf>
    <xf numFmtId="0" fontId="83" fillId="0" borderId="15" xfId="0" applyFont="1" applyBorder="1" applyAlignment="1">
      <alignment/>
    </xf>
    <xf numFmtId="0" fontId="90" fillId="0" borderId="15" xfId="0" applyFont="1" applyBorder="1" applyAlignment="1">
      <alignment horizontal="center"/>
    </xf>
    <xf numFmtId="0" fontId="82" fillId="0" borderId="0" xfId="0" applyFont="1" applyAlignment="1">
      <alignment horizontal="center" vertical="center"/>
    </xf>
    <xf numFmtId="0" fontId="83" fillId="0" borderId="0" xfId="0" applyFont="1" applyBorder="1" applyAlignment="1">
      <alignment/>
    </xf>
    <xf numFmtId="174" fontId="61" fillId="24" borderId="24" xfId="0" applyNumberFormat="1" applyFont="1" applyFill="1" applyBorder="1" applyAlignment="1">
      <alignment horizontal="center" vertical="center"/>
    </xf>
    <xf numFmtId="174" fontId="61" fillId="27" borderId="24" xfId="0" applyNumberFormat="1" applyFont="1" applyFill="1" applyBorder="1" applyAlignment="1">
      <alignment horizontal="center" vertical="center"/>
    </xf>
    <xf numFmtId="174" fontId="61" fillId="27" borderId="21" xfId="0" applyNumberFormat="1" applyFont="1" applyFill="1" applyBorder="1" applyAlignment="1">
      <alignment horizontal="center" vertical="center"/>
    </xf>
    <xf numFmtId="174" fontId="61" fillId="27" borderId="25" xfId="0" applyNumberFormat="1" applyFont="1" applyFill="1" applyBorder="1" applyAlignment="1">
      <alignment horizontal="center" vertical="center"/>
    </xf>
    <xf numFmtId="174" fontId="68" fillId="0" borderId="12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27" borderId="0" xfId="0" applyFont="1" applyFill="1" applyBorder="1" applyAlignment="1">
      <alignment/>
    </xf>
    <xf numFmtId="0" fontId="85" fillId="0" borderId="0" xfId="59" applyFont="1" applyAlignment="1">
      <alignment horizontal="center" vertical="center"/>
      <protection/>
    </xf>
    <xf numFmtId="0" fontId="83" fillId="0" borderId="0" xfId="59" applyFont="1" applyAlignment="1">
      <alignment horizontal="center" vertical="center"/>
      <protection/>
    </xf>
    <xf numFmtId="0" fontId="84" fillId="0" borderId="24" xfId="0" applyFont="1" applyBorder="1" applyAlignment="1">
      <alignment vertical="center"/>
    </xf>
    <xf numFmtId="0" fontId="84" fillId="0" borderId="23" xfId="0" applyFont="1" applyBorder="1" applyAlignment="1">
      <alignment vertical="center"/>
    </xf>
    <xf numFmtId="0" fontId="84" fillId="0" borderId="12" xfId="0" applyFont="1" applyBorder="1" applyAlignment="1">
      <alignment horizontal="center" vertical="center"/>
    </xf>
    <xf numFmtId="175" fontId="68" fillId="0" borderId="12" xfId="0" applyNumberFormat="1" applyFont="1" applyBorder="1" applyAlignment="1">
      <alignment horizontal="center" vertical="center"/>
    </xf>
    <xf numFmtId="0" fontId="82" fillId="0" borderId="15" xfId="0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59" fillId="0" borderId="12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0" fontId="57" fillId="24" borderId="24" xfId="0" applyFont="1" applyFill="1" applyBorder="1" applyAlignment="1">
      <alignment vertical="center" wrapText="1"/>
    </xf>
    <xf numFmtId="0" fontId="57" fillId="24" borderId="31" xfId="0" applyFont="1" applyFill="1" applyBorder="1" applyAlignment="1">
      <alignment vertical="center" wrapText="1"/>
    </xf>
    <xf numFmtId="0" fontId="57" fillId="24" borderId="12" xfId="0" applyNumberFormat="1" applyFont="1" applyFill="1" applyBorder="1" applyAlignment="1" quotePrefix="1">
      <alignment horizontal="center" vertical="center" wrapText="1"/>
    </xf>
    <xf numFmtId="0" fontId="57" fillId="24" borderId="12" xfId="0" applyFont="1" applyFill="1" applyBorder="1" applyAlignment="1">
      <alignment horizontal="center" vertical="center" wrapText="1"/>
    </xf>
    <xf numFmtId="0" fontId="56" fillId="0" borderId="12" xfId="0" applyFont="1" applyBorder="1" applyAlignment="1">
      <alignment/>
    </xf>
    <xf numFmtId="0" fontId="0" fillId="0" borderId="12" xfId="0" applyBorder="1" applyAlignment="1">
      <alignment/>
    </xf>
    <xf numFmtId="14" fontId="57" fillId="24" borderId="12" xfId="0" applyNumberFormat="1" applyFont="1" applyFill="1" applyBorder="1" applyAlignment="1" quotePrefix="1">
      <alignment horizontal="center" vertical="center" wrapText="1"/>
    </xf>
    <xf numFmtId="0" fontId="57" fillId="24" borderId="24" xfId="0" applyFont="1" applyFill="1" applyBorder="1" applyAlignment="1">
      <alignment vertical="center"/>
    </xf>
    <xf numFmtId="0" fontId="57" fillId="24" borderId="3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/>
    </xf>
    <xf numFmtId="0" fontId="73" fillId="0" borderId="0" xfId="0" applyFont="1" applyFill="1" applyBorder="1" applyAlignment="1">
      <alignment vertical="center" wrapText="1"/>
    </xf>
    <xf numFmtId="0" fontId="82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32" xfId="0" applyFont="1" applyBorder="1" applyAlignment="1">
      <alignment horizontal="left" vertical="top" wrapText="1"/>
    </xf>
    <xf numFmtId="0" fontId="11" fillId="0" borderId="33" xfId="0" applyFont="1" applyBorder="1" applyAlignment="1">
      <alignment horizontal="left" vertical="top"/>
    </xf>
    <xf numFmtId="0" fontId="11" fillId="0" borderId="34" xfId="0" applyFont="1" applyBorder="1" applyAlignment="1">
      <alignment horizontal="left" vertical="top"/>
    </xf>
    <xf numFmtId="0" fontId="11" fillId="0" borderId="35" xfId="0" applyFont="1" applyBorder="1" applyAlignment="1">
      <alignment horizontal="left" vertical="top"/>
    </xf>
    <xf numFmtId="0" fontId="45" fillId="0" borderId="15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left" vertical="top" wrapText="1"/>
    </xf>
    <xf numFmtId="0" fontId="11" fillId="0" borderId="38" xfId="0" applyFont="1" applyBorder="1" applyAlignment="1">
      <alignment horizontal="left" vertical="top"/>
    </xf>
    <xf numFmtId="0" fontId="11" fillId="0" borderId="25" xfId="0" applyFont="1" applyBorder="1" applyAlignment="1">
      <alignment horizontal="left" vertical="top"/>
    </xf>
    <xf numFmtId="0" fontId="11" fillId="0" borderId="22" xfId="0" applyFont="1" applyBorder="1" applyAlignment="1">
      <alignment horizontal="left" vertical="top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1" fillId="0" borderId="37" xfId="0" applyFont="1" applyBorder="1" applyAlignment="1">
      <alignment horizontal="left" vertical="top" wrapText="1"/>
    </xf>
    <xf numFmtId="0" fontId="51" fillId="0" borderId="38" xfId="0" applyFont="1" applyBorder="1" applyAlignment="1">
      <alignment horizontal="left" vertical="top"/>
    </xf>
    <xf numFmtId="0" fontId="51" fillId="0" borderId="25" xfId="0" applyFont="1" applyBorder="1" applyAlignment="1">
      <alignment horizontal="left" vertical="top"/>
    </xf>
    <xf numFmtId="0" fontId="51" fillId="0" borderId="22" xfId="0" applyFont="1" applyBorder="1" applyAlignment="1">
      <alignment horizontal="left" vertical="top"/>
    </xf>
    <xf numFmtId="0" fontId="51" fillId="0" borderId="12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3" fillId="0" borderId="0" xfId="0" applyFont="1" applyAlignment="1">
      <alignment horizontal="center"/>
    </xf>
    <xf numFmtId="0" fontId="53" fillId="0" borderId="15" xfId="0" applyFont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 wrapText="1"/>
    </xf>
    <xf numFmtId="0" fontId="59" fillId="0" borderId="0" xfId="0" applyFont="1" applyAlignment="1">
      <alignment horizontal="center" vertical="top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1" fillId="0" borderId="36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61" fillId="0" borderId="37" xfId="0" applyFont="1" applyBorder="1" applyAlignment="1">
      <alignment horizontal="left" vertical="top" wrapText="1"/>
    </xf>
    <xf numFmtId="0" fontId="61" fillId="0" borderId="38" xfId="0" applyFont="1" applyBorder="1" applyAlignment="1">
      <alignment horizontal="left" vertical="top"/>
    </xf>
    <xf numFmtId="0" fontId="61" fillId="0" borderId="25" xfId="0" applyFont="1" applyBorder="1" applyAlignment="1">
      <alignment horizontal="left" vertical="top"/>
    </xf>
    <xf numFmtId="0" fontId="61" fillId="0" borderId="22" xfId="0" applyFont="1" applyBorder="1" applyAlignment="1">
      <alignment horizontal="left" vertical="top"/>
    </xf>
    <xf numFmtId="0" fontId="53" fillId="0" borderId="0" xfId="0" applyFont="1" applyAlignment="1">
      <alignment horizontal="left"/>
    </xf>
    <xf numFmtId="0" fontId="61" fillId="0" borderId="27" xfId="0" applyFont="1" applyBorder="1" applyAlignment="1" quotePrefix="1">
      <alignment horizontal="left" vertical="center"/>
    </xf>
    <xf numFmtId="0" fontId="61" fillId="0" borderId="27" xfId="0" applyFont="1" applyBorder="1" applyAlignment="1">
      <alignment horizontal="left" vertical="center"/>
    </xf>
    <xf numFmtId="0" fontId="65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68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53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57" fillId="0" borderId="12" xfId="0" applyFont="1" applyBorder="1" applyAlignment="1">
      <alignment horizontal="center" vertical="center"/>
    </xf>
    <xf numFmtId="0" fontId="57" fillId="0" borderId="32" xfId="0" applyFont="1" applyBorder="1" applyAlignment="1">
      <alignment horizontal="left" vertical="center" wrapText="1"/>
    </xf>
    <xf numFmtId="0" fontId="57" fillId="0" borderId="33" xfId="0" applyFont="1" applyBorder="1" applyAlignment="1">
      <alignment horizontal="left" vertical="center"/>
    </xf>
    <xf numFmtId="0" fontId="57" fillId="0" borderId="34" xfId="0" applyFont="1" applyBorder="1" applyAlignment="1">
      <alignment horizontal="left" vertical="center"/>
    </xf>
    <xf numFmtId="0" fontId="57" fillId="0" borderId="35" xfId="0" applyFont="1" applyBorder="1" applyAlignment="1">
      <alignment horizontal="left" vertical="center"/>
    </xf>
    <xf numFmtId="0" fontId="70" fillId="0" borderId="0" xfId="0" applyFont="1" applyAlignment="1">
      <alignment horizontal="center"/>
    </xf>
    <xf numFmtId="0" fontId="45" fillId="0" borderId="0" xfId="0" applyFont="1" applyBorder="1" applyAlignment="1">
      <alignment horizontal="center"/>
    </xf>
    <xf numFmtId="0" fontId="5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70" fillId="0" borderId="0" xfId="0" applyFont="1" applyAlignment="1">
      <alignment horizontal="center" vertical="top" wrapText="1"/>
    </xf>
    <xf numFmtId="0" fontId="61" fillId="0" borderId="0" xfId="0" applyFont="1" applyAlignment="1">
      <alignment horizontal="center"/>
    </xf>
    <xf numFmtId="0" fontId="54" fillId="0" borderId="15" xfId="0" applyFont="1" applyBorder="1" applyAlignment="1">
      <alignment horizontal="center"/>
    </xf>
    <xf numFmtId="0" fontId="57" fillId="0" borderId="0" xfId="0" applyFont="1" applyAlignment="1">
      <alignment horizontal="center" vertical="center"/>
    </xf>
    <xf numFmtId="0" fontId="82" fillId="0" borderId="0" xfId="0" applyFont="1" applyAlignment="1">
      <alignment horizontal="center"/>
    </xf>
    <xf numFmtId="0" fontId="82" fillId="0" borderId="0" xfId="0" applyFont="1" applyAlignment="1">
      <alignment horizontal="center" vertical="center"/>
    </xf>
    <xf numFmtId="0" fontId="84" fillId="0" borderId="0" xfId="0" applyFont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0" fontId="93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6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 quotePrefix="1">
      <alignment horizontal="center" vertical="center" wrapText="1"/>
    </xf>
    <xf numFmtId="0" fontId="59" fillId="0" borderId="12" xfId="0" applyFont="1" applyBorder="1" applyAlignment="1">
      <alignment horizontal="center" vertical="center"/>
    </xf>
    <xf numFmtId="0" fontId="66" fillId="0" borderId="27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0" fillId="0" borderId="0" xfId="0" applyFont="1" applyBorder="1" applyAlignment="1">
      <alignment/>
    </xf>
    <xf numFmtId="0" fontId="90" fillId="0" borderId="0" xfId="0" applyFont="1" applyBorder="1" applyAlignment="1">
      <alignment horizontal="center"/>
    </xf>
    <xf numFmtId="0" fontId="82" fillId="0" borderId="0" xfId="0" applyFont="1" applyBorder="1" applyAlignment="1">
      <alignment vertical="center"/>
    </xf>
    <xf numFmtId="0" fontId="90" fillId="0" borderId="0" xfId="0" applyFont="1" applyBorder="1" applyAlignment="1">
      <alignment horizontal="center"/>
    </xf>
    <xf numFmtId="0" fontId="82" fillId="0" borderId="0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Note 2" xfId="61"/>
    <cellStyle name="Output" xfId="62"/>
    <cellStyle name="Percent" xfId="63"/>
    <cellStyle name="Title" xfId="64"/>
    <cellStyle name="Total" xfId="65"/>
    <cellStyle name="Warning Text" xfId="66"/>
  </cellStyles>
  <dxfs count="47"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>
          <bgColor theme="0" tint="-0.349979996681213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>
          <bgColor theme="0" tint="-0.349979996681213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>
          <bgColor theme="0" tint="-0.349979996681213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>
          <bgColor theme="0" tint="-0.349979996681213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>
          <bgColor theme="0" tint="-0.349979996681213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>
          <bgColor theme="0" tint="-0.349979996681213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>
          <bgColor theme="0" tint="-0.349979996681213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4999699890613556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>
          <bgColor theme="0" tint="-0.24993999302387238"/>
        </patternFill>
      </fill>
    </dxf>
    <dxf/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>
          <bgColor theme="0" tint="-0.349979996681213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34999001026153564"/>
        </patternFill>
      </fill>
    </dxf>
    <dxf>
      <fill>
        <patternFill>
          <bgColor theme="1" tint="0.2499500066041946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</xdr:row>
      <xdr:rowOff>0</xdr:rowOff>
    </xdr:from>
    <xdr:to>
      <xdr:col>8</xdr:col>
      <xdr:colOff>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781175" y="657225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76200</xdr:colOff>
      <xdr:row>0</xdr:row>
      <xdr:rowOff>552450</xdr:rowOff>
    </xdr:from>
    <xdr:to>
      <xdr:col>36</xdr:col>
      <xdr:colOff>76200</xdr:colOff>
      <xdr:row>0</xdr:row>
      <xdr:rowOff>552450</xdr:rowOff>
    </xdr:to>
    <xdr:sp>
      <xdr:nvSpPr>
        <xdr:cNvPr id="2" name="Line 2"/>
        <xdr:cNvSpPr>
          <a:spLocks/>
        </xdr:cNvSpPr>
      </xdr:nvSpPr>
      <xdr:spPr>
        <a:xfrm>
          <a:off x="6086475" y="552450"/>
          <a:ext cx="144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3</xdr:col>
      <xdr:colOff>0</xdr:colOff>
      <xdr:row>5</xdr:row>
      <xdr:rowOff>504825</xdr:rowOff>
    </xdr:to>
    <xdr:sp>
      <xdr:nvSpPr>
        <xdr:cNvPr id="1" name="Line 1"/>
        <xdr:cNvSpPr>
          <a:spLocks/>
        </xdr:cNvSpPr>
      </xdr:nvSpPr>
      <xdr:spPr>
        <a:xfrm>
          <a:off x="295275" y="2447925"/>
          <a:ext cx="202882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1114425</xdr:colOff>
      <xdr:row>0</xdr:row>
      <xdr:rowOff>857250</xdr:rowOff>
    </xdr:from>
    <xdr:to>
      <xdr:col>8</xdr:col>
      <xdr:colOff>304800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1400175" y="857250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76200</xdr:colOff>
      <xdr:row>0</xdr:row>
      <xdr:rowOff>628650</xdr:rowOff>
    </xdr:from>
    <xdr:to>
      <xdr:col>37</xdr:col>
      <xdr:colOff>104775</xdr:colOff>
      <xdr:row>0</xdr:row>
      <xdr:rowOff>628650</xdr:rowOff>
    </xdr:to>
    <xdr:sp>
      <xdr:nvSpPr>
        <xdr:cNvPr id="3" name="Line 3"/>
        <xdr:cNvSpPr>
          <a:spLocks/>
        </xdr:cNvSpPr>
      </xdr:nvSpPr>
      <xdr:spPr>
        <a:xfrm flipV="1">
          <a:off x="11201400" y="628650"/>
          <a:ext cx="1981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3</xdr:col>
      <xdr:colOff>28575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295275" y="1590675"/>
          <a:ext cx="18383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952500</xdr:colOff>
      <xdr:row>1</xdr:row>
      <xdr:rowOff>0</xdr:rowOff>
    </xdr:from>
    <xdr:to>
      <xdr:col>4</xdr:col>
      <xdr:colOff>228600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0" y="6572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542925</xdr:colOff>
      <xdr:row>0</xdr:row>
      <xdr:rowOff>447675</xdr:rowOff>
    </xdr:from>
    <xdr:to>
      <xdr:col>13</xdr:col>
      <xdr:colOff>971550</xdr:colOff>
      <xdr:row>0</xdr:row>
      <xdr:rowOff>447675</xdr:rowOff>
    </xdr:to>
    <xdr:sp>
      <xdr:nvSpPr>
        <xdr:cNvPr id="3" name="Line 3"/>
        <xdr:cNvSpPr>
          <a:spLocks/>
        </xdr:cNvSpPr>
      </xdr:nvSpPr>
      <xdr:spPr>
        <a:xfrm>
          <a:off x="5648325" y="4476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3</xdr:col>
      <xdr:colOff>28575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295275" y="1590675"/>
          <a:ext cx="18383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952500</xdr:colOff>
      <xdr:row>1</xdr:row>
      <xdr:rowOff>0</xdr:rowOff>
    </xdr:from>
    <xdr:to>
      <xdr:col>4</xdr:col>
      <xdr:colOff>228600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0" y="6572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0</xdr:row>
      <xdr:rowOff>447675</xdr:rowOff>
    </xdr:from>
    <xdr:to>
      <xdr:col>16</xdr:col>
      <xdr:colOff>971550</xdr:colOff>
      <xdr:row>0</xdr:row>
      <xdr:rowOff>447675</xdr:rowOff>
    </xdr:to>
    <xdr:sp>
      <xdr:nvSpPr>
        <xdr:cNvPr id="3" name="Line 3"/>
        <xdr:cNvSpPr>
          <a:spLocks/>
        </xdr:cNvSpPr>
      </xdr:nvSpPr>
      <xdr:spPr>
        <a:xfrm>
          <a:off x="6591300" y="447675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3</xdr:col>
      <xdr:colOff>28575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295275" y="1581150"/>
          <a:ext cx="18383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0</xdr:row>
      <xdr:rowOff>695325</xdr:rowOff>
    </xdr:from>
    <xdr:to>
      <xdr:col>3</xdr:col>
      <xdr:colOff>314325</xdr:colOff>
      <xdr:row>0</xdr:row>
      <xdr:rowOff>704850</xdr:rowOff>
    </xdr:to>
    <xdr:sp>
      <xdr:nvSpPr>
        <xdr:cNvPr id="2" name="Line 2"/>
        <xdr:cNvSpPr>
          <a:spLocks/>
        </xdr:cNvSpPr>
      </xdr:nvSpPr>
      <xdr:spPr>
        <a:xfrm>
          <a:off x="1190625" y="695325"/>
          <a:ext cx="1228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85725</xdr:colOff>
      <xdr:row>0</xdr:row>
      <xdr:rowOff>485775</xdr:rowOff>
    </xdr:from>
    <xdr:to>
      <xdr:col>18</xdr:col>
      <xdr:colOff>666750</xdr:colOff>
      <xdr:row>0</xdr:row>
      <xdr:rowOff>485775</xdr:rowOff>
    </xdr:to>
    <xdr:sp>
      <xdr:nvSpPr>
        <xdr:cNvPr id="3" name="Line 3"/>
        <xdr:cNvSpPr>
          <a:spLocks/>
        </xdr:cNvSpPr>
      </xdr:nvSpPr>
      <xdr:spPr>
        <a:xfrm flipV="1">
          <a:off x="8029575" y="4857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3</xdr:col>
      <xdr:colOff>0</xdr:colOff>
      <xdr:row>5</xdr:row>
      <xdr:rowOff>504825</xdr:rowOff>
    </xdr:to>
    <xdr:sp>
      <xdr:nvSpPr>
        <xdr:cNvPr id="1" name="Line 1"/>
        <xdr:cNvSpPr>
          <a:spLocks/>
        </xdr:cNvSpPr>
      </xdr:nvSpPr>
      <xdr:spPr>
        <a:xfrm>
          <a:off x="295275" y="1628775"/>
          <a:ext cx="18097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885825</xdr:colOff>
      <xdr:row>0</xdr:row>
      <xdr:rowOff>704850</xdr:rowOff>
    </xdr:from>
    <xdr:to>
      <xdr:col>3</xdr:col>
      <xdr:colOff>219075</xdr:colOff>
      <xdr:row>0</xdr:row>
      <xdr:rowOff>704850</xdr:rowOff>
    </xdr:to>
    <xdr:sp>
      <xdr:nvSpPr>
        <xdr:cNvPr id="2" name="Line 2"/>
        <xdr:cNvSpPr>
          <a:spLocks/>
        </xdr:cNvSpPr>
      </xdr:nvSpPr>
      <xdr:spPr>
        <a:xfrm>
          <a:off x="1171575" y="70485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771525</xdr:colOff>
      <xdr:row>0</xdr:row>
      <xdr:rowOff>514350</xdr:rowOff>
    </xdr:from>
    <xdr:to>
      <xdr:col>23</xdr:col>
      <xdr:colOff>200025</xdr:colOff>
      <xdr:row>0</xdr:row>
      <xdr:rowOff>514350</xdr:rowOff>
    </xdr:to>
    <xdr:sp>
      <xdr:nvSpPr>
        <xdr:cNvPr id="3" name="Line 3"/>
        <xdr:cNvSpPr>
          <a:spLocks/>
        </xdr:cNvSpPr>
      </xdr:nvSpPr>
      <xdr:spPr>
        <a:xfrm>
          <a:off x="9353550" y="5143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3</xdr:col>
      <xdr:colOff>0</xdr:colOff>
      <xdr:row>5</xdr:row>
      <xdr:rowOff>352425</xdr:rowOff>
    </xdr:to>
    <xdr:sp>
      <xdr:nvSpPr>
        <xdr:cNvPr id="1" name="Line 1"/>
        <xdr:cNvSpPr>
          <a:spLocks/>
        </xdr:cNvSpPr>
      </xdr:nvSpPr>
      <xdr:spPr>
        <a:xfrm>
          <a:off x="295275" y="1838325"/>
          <a:ext cx="18097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971550</xdr:colOff>
      <xdr:row>1</xdr:row>
      <xdr:rowOff>0</xdr:rowOff>
    </xdr:from>
    <xdr:to>
      <xdr:col>3</xdr:col>
      <xdr:colOff>304800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1257300" y="7239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152400</xdr:colOff>
      <xdr:row>0</xdr:row>
      <xdr:rowOff>523875</xdr:rowOff>
    </xdr:from>
    <xdr:to>
      <xdr:col>17</xdr:col>
      <xdr:colOff>285750</xdr:colOff>
      <xdr:row>0</xdr:row>
      <xdr:rowOff>523875</xdr:rowOff>
    </xdr:to>
    <xdr:sp>
      <xdr:nvSpPr>
        <xdr:cNvPr id="3" name="Line 3"/>
        <xdr:cNvSpPr>
          <a:spLocks/>
        </xdr:cNvSpPr>
      </xdr:nvSpPr>
      <xdr:spPr>
        <a:xfrm>
          <a:off x="6067425" y="52387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0</xdr:row>
      <xdr:rowOff>657225</xdr:rowOff>
    </xdr:from>
    <xdr:to>
      <xdr:col>3</xdr:col>
      <xdr:colOff>57150</xdr:colOff>
      <xdr:row>0</xdr:row>
      <xdr:rowOff>657225</xdr:rowOff>
    </xdr:to>
    <xdr:sp>
      <xdr:nvSpPr>
        <xdr:cNvPr id="1" name="Line 1"/>
        <xdr:cNvSpPr>
          <a:spLocks/>
        </xdr:cNvSpPr>
      </xdr:nvSpPr>
      <xdr:spPr>
        <a:xfrm flipV="1">
          <a:off x="1038225" y="6572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228600</xdr:colOff>
      <xdr:row>0</xdr:row>
      <xdr:rowOff>409575</xdr:rowOff>
    </xdr:from>
    <xdr:to>
      <xdr:col>11</xdr:col>
      <xdr:colOff>733425</xdr:colOff>
      <xdr:row>0</xdr:row>
      <xdr:rowOff>409575</xdr:rowOff>
    </xdr:to>
    <xdr:sp>
      <xdr:nvSpPr>
        <xdr:cNvPr id="2" name="Line 1"/>
        <xdr:cNvSpPr>
          <a:spLocks/>
        </xdr:cNvSpPr>
      </xdr:nvSpPr>
      <xdr:spPr>
        <a:xfrm flipV="1">
          <a:off x="4686300" y="4095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3</xdr:col>
      <xdr:colOff>0</xdr:colOff>
      <xdr:row>5</xdr:row>
      <xdr:rowOff>504825</xdr:rowOff>
    </xdr:to>
    <xdr:sp>
      <xdr:nvSpPr>
        <xdr:cNvPr id="1" name="Line 1"/>
        <xdr:cNvSpPr>
          <a:spLocks/>
        </xdr:cNvSpPr>
      </xdr:nvSpPr>
      <xdr:spPr>
        <a:xfrm>
          <a:off x="295275" y="1628775"/>
          <a:ext cx="180975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885825</xdr:colOff>
      <xdr:row>0</xdr:row>
      <xdr:rowOff>704850</xdr:rowOff>
    </xdr:from>
    <xdr:to>
      <xdr:col>3</xdr:col>
      <xdr:colOff>219075</xdr:colOff>
      <xdr:row>0</xdr:row>
      <xdr:rowOff>704850</xdr:rowOff>
    </xdr:to>
    <xdr:sp>
      <xdr:nvSpPr>
        <xdr:cNvPr id="2" name="Line 2"/>
        <xdr:cNvSpPr>
          <a:spLocks/>
        </xdr:cNvSpPr>
      </xdr:nvSpPr>
      <xdr:spPr>
        <a:xfrm>
          <a:off x="1171575" y="70485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771525</xdr:colOff>
      <xdr:row>0</xdr:row>
      <xdr:rowOff>514350</xdr:rowOff>
    </xdr:from>
    <xdr:to>
      <xdr:col>23</xdr:col>
      <xdr:colOff>200025</xdr:colOff>
      <xdr:row>0</xdr:row>
      <xdr:rowOff>514350</xdr:rowOff>
    </xdr:to>
    <xdr:sp>
      <xdr:nvSpPr>
        <xdr:cNvPr id="3" name="Line 3"/>
        <xdr:cNvSpPr>
          <a:spLocks/>
        </xdr:cNvSpPr>
      </xdr:nvSpPr>
      <xdr:spPr>
        <a:xfrm>
          <a:off x="9353550" y="5143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3</xdr:col>
      <xdr:colOff>28575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295275" y="1781175"/>
          <a:ext cx="18383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819150</xdr:colOff>
      <xdr:row>1</xdr:row>
      <xdr:rowOff>9525</xdr:rowOff>
    </xdr:from>
    <xdr:to>
      <xdr:col>4</xdr:col>
      <xdr:colOff>95250</xdr:colOff>
      <xdr:row>1</xdr:row>
      <xdr:rowOff>9525</xdr:rowOff>
    </xdr:to>
    <xdr:sp>
      <xdr:nvSpPr>
        <xdr:cNvPr id="2" name="Line 2"/>
        <xdr:cNvSpPr>
          <a:spLocks/>
        </xdr:cNvSpPr>
      </xdr:nvSpPr>
      <xdr:spPr>
        <a:xfrm>
          <a:off x="1104900" y="6667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180975</xdr:colOff>
      <xdr:row>0</xdr:row>
      <xdr:rowOff>419100</xdr:rowOff>
    </xdr:from>
    <xdr:to>
      <xdr:col>15</xdr:col>
      <xdr:colOff>209550</xdr:colOff>
      <xdr:row>0</xdr:row>
      <xdr:rowOff>419100</xdr:rowOff>
    </xdr:to>
    <xdr:sp>
      <xdr:nvSpPr>
        <xdr:cNvPr id="3" name="Line 3"/>
        <xdr:cNvSpPr>
          <a:spLocks/>
        </xdr:cNvSpPr>
      </xdr:nvSpPr>
      <xdr:spPr>
        <a:xfrm flipV="1">
          <a:off x="5915025" y="41910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2"/>
  <sheetViews>
    <sheetView zoomScale="115" zoomScaleNormal="115" zoomScalePageLayoutView="0" workbookViewId="0" topLeftCell="A1">
      <selection activeCell="K32" sqref="K32"/>
    </sheetView>
  </sheetViews>
  <sheetFormatPr defaultColWidth="9.140625" defaultRowHeight="12.75"/>
  <cols>
    <col min="1" max="1" width="3.8515625" style="0" customWidth="1"/>
    <col min="2" max="2" width="12.421875" style="0" customWidth="1"/>
    <col min="3" max="3" width="6.00390625" style="0" customWidth="1"/>
    <col min="4" max="38" width="2.7109375" style="0" customWidth="1"/>
    <col min="39" max="39" width="4.8515625" style="0" customWidth="1"/>
    <col min="40" max="40" width="5.7109375" style="0" customWidth="1"/>
    <col min="41" max="41" width="8.57421875" style="0" customWidth="1"/>
    <col min="42" max="42" width="9.00390625" style="0" customWidth="1"/>
  </cols>
  <sheetData>
    <row r="1" spans="1:42" ht="51.75" customHeight="1">
      <c r="A1" s="333" t="s">
        <v>30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5" t="s">
        <v>31</v>
      </c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4"/>
      <c r="AL1" s="334"/>
      <c r="AM1" s="334"/>
      <c r="AN1" s="334"/>
      <c r="AO1" s="334"/>
      <c r="AP1" s="334"/>
    </row>
    <row r="2" spans="1:42" ht="24.75">
      <c r="A2" s="336" t="s">
        <v>54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6"/>
      <c r="AG2" s="336"/>
      <c r="AH2" s="336"/>
      <c r="AI2" s="336"/>
      <c r="AJ2" s="336"/>
      <c r="AK2" s="336"/>
      <c r="AL2" s="336"/>
      <c r="AM2" s="336"/>
      <c r="AN2" s="336"/>
      <c r="AO2" s="336"/>
      <c r="AP2" s="336"/>
    </row>
    <row r="3" spans="1:42" ht="21">
      <c r="A3" s="337" t="s">
        <v>135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  <c r="AO3" s="337"/>
      <c r="AP3" s="337"/>
    </row>
    <row r="4" spans="1:42" ht="12.75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</row>
    <row r="5" spans="1:42" ht="48.75" customHeight="1">
      <c r="A5" s="329" t="s">
        <v>0</v>
      </c>
      <c r="B5" s="339" t="s">
        <v>96</v>
      </c>
      <c r="C5" s="340"/>
      <c r="D5" s="52" t="s">
        <v>11</v>
      </c>
      <c r="E5" s="52" t="s">
        <v>12</v>
      </c>
      <c r="F5" s="52" t="s">
        <v>13</v>
      </c>
      <c r="G5" s="52" t="s">
        <v>14</v>
      </c>
      <c r="H5" s="50" t="s">
        <v>15</v>
      </c>
      <c r="I5" s="50" t="s">
        <v>16</v>
      </c>
      <c r="J5" s="88" t="s">
        <v>17</v>
      </c>
      <c r="K5" s="50" t="s">
        <v>18</v>
      </c>
      <c r="L5" s="88" t="s">
        <v>19</v>
      </c>
      <c r="M5" s="50" t="s">
        <v>20</v>
      </c>
      <c r="N5" s="88" t="s">
        <v>21</v>
      </c>
      <c r="O5" s="50" t="s">
        <v>22</v>
      </c>
      <c r="P5" s="50" t="s">
        <v>23</v>
      </c>
      <c r="Q5" s="50" t="s">
        <v>24</v>
      </c>
      <c r="R5" s="50" t="s">
        <v>25</v>
      </c>
      <c r="S5" s="50" t="s">
        <v>26</v>
      </c>
      <c r="T5" s="50" t="s">
        <v>27</v>
      </c>
      <c r="U5" s="50" t="s">
        <v>28</v>
      </c>
      <c r="V5" s="50" t="s">
        <v>29</v>
      </c>
      <c r="W5" s="50" t="s">
        <v>37</v>
      </c>
      <c r="X5" s="50" t="s">
        <v>38</v>
      </c>
      <c r="Y5" s="50" t="s">
        <v>39</v>
      </c>
      <c r="Z5" s="50" t="s">
        <v>40</v>
      </c>
      <c r="AA5" s="50" t="s">
        <v>41</v>
      </c>
      <c r="AB5" s="50" t="s">
        <v>42</v>
      </c>
      <c r="AC5" s="50" t="s">
        <v>43</v>
      </c>
      <c r="AD5" s="50" t="s">
        <v>44</v>
      </c>
      <c r="AE5" s="50" t="s">
        <v>45</v>
      </c>
      <c r="AF5" s="50" t="s">
        <v>49</v>
      </c>
      <c r="AG5" s="50" t="s">
        <v>50</v>
      </c>
      <c r="AH5" s="50" t="s">
        <v>51</v>
      </c>
      <c r="AI5" s="50" t="s">
        <v>52</v>
      </c>
      <c r="AJ5" s="50" t="s">
        <v>53</v>
      </c>
      <c r="AK5" s="50" t="s">
        <v>83</v>
      </c>
      <c r="AL5" s="50" t="s">
        <v>84</v>
      </c>
      <c r="AM5" s="330" t="s">
        <v>4</v>
      </c>
      <c r="AN5" s="331" t="s">
        <v>55</v>
      </c>
      <c r="AO5" s="331" t="s">
        <v>1</v>
      </c>
      <c r="AP5" s="331" t="s">
        <v>2</v>
      </c>
    </row>
    <row r="6" spans="1:42" ht="18.75" customHeight="1">
      <c r="A6" s="329"/>
      <c r="B6" s="341"/>
      <c r="C6" s="342"/>
      <c r="D6" s="8">
        <v>2</v>
      </c>
      <c r="E6" s="8">
        <v>2</v>
      </c>
      <c r="F6" s="8">
        <v>2</v>
      </c>
      <c r="G6" s="8">
        <v>4</v>
      </c>
      <c r="H6" s="9">
        <v>1</v>
      </c>
      <c r="I6" s="9">
        <v>3</v>
      </c>
      <c r="J6" s="9">
        <v>2</v>
      </c>
      <c r="K6" s="9">
        <v>4</v>
      </c>
      <c r="L6" s="9">
        <v>3</v>
      </c>
      <c r="M6" s="9">
        <v>4</v>
      </c>
      <c r="N6" s="9">
        <v>3</v>
      </c>
      <c r="O6" s="9">
        <v>3</v>
      </c>
      <c r="P6" s="9">
        <v>1</v>
      </c>
      <c r="Q6" s="9">
        <v>2</v>
      </c>
      <c r="R6" s="9">
        <v>2</v>
      </c>
      <c r="S6" s="9">
        <v>2</v>
      </c>
      <c r="T6" s="9">
        <v>2</v>
      </c>
      <c r="U6" s="9">
        <v>2</v>
      </c>
      <c r="V6" s="9">
        <v>2</v>
      </c>
      <c r="W6" s="9">
        <v>3</v>
      </c>
      <c r="X6" s="9">
        <v>3</v>
      </c>
      <c r="Y6" s="9">
        <v>3</v>
      </c>
      <c r="Z6" s="9">
        <v>3</v>
      </c>
      <c r="AA6" s="9">
        <v>3</v>
      </c>
      <c r="AB6" s="9">
        <v>2</v>
      </c>
      <c r="AC6" s="9">
        <v>2</v>
      </c>
      <c r="AD6" s="9">
        <v>1</v>
      </c>
      <c r="AE6" s="9">
        <v>3</v>
      </c>
      <c r="AF6" s="9">
        <v>7</v>
      </c>
      <c r="AG6" s="9">
        <v>3</v>
      </c>
      <c r="AH6" s="9">
        <v>3</v>
      </c>
      <c r="AI6" s="9">
        <v>3</v>
      </c>
      <c r="AJ6" s="9">
        <v>3</v>
      </c>
      <c r="AK6" s="9">
        <v>3</v>
      </c>
      <c r="AL6" s="9">
        <v>2</v>
      </c>
      <c r="AM6" s="330"/>
      <c r="AN6" s="331"/>
      <c r="AO6" s="331"/>
      <c r="AP6" s="331"/>
    </row>
    <row r="7" spans="1:42" ht="24.75" customHeight="1">
      <c r="A7" s="51">
        <v>1</v>
      </c>
      <c r="B7" s="63" t="s">
        <v>98</v>
      </c>
      <c r="C7" s="36" t="s">
        <v>58</v>
      </c>
      <c r="D7" s="44">
        <v>6.5</v>
      </c>
      <c r="E7" s="44">
        <v>7.5</v>
      </c>
      <c r="F7" s="44">
        <v>7</v>
      </c>
      <c r="G7" s="45">
        <v>7.7</v>
      </c>
      <c r="H7" s="44">
        <v>6.4</v>
      </c>
      <c r="I7" s="44">
        <v>7.3</v>
      </c>
      <c r="J7" s="44">
        <v>5.7</v>
      </c>
      <c r="K7" s="44">
        <v>7.3</v>
      </c>
      <c r="L7" s="44">
        <v>7.4</v>
      </c>
      <c r="M7" s="44">
        <v>7</v>
      </c>
      <c r="N7" s="44">
        <v>5.7</v>
      </c>
      <c r="O7" s="44">
        <v>6.8</v>
      </c>
      <c r="P7" s="44">
        <v>6.8</v>
      </c>
      <c r="Q7" s="44">
        <v>5</v>
      </c>
      <c r="R7" s="46"/>
      <c r="S7" s="46">
        <v>6.4</v>
      </c>
      <c r="T7" s="46"/>
      <c r="U7" s="46">
        <v>6.9</v>
      </c>
      <c r="V7" s="46"/>
      <c r="W7" s="46">
        <v>6.7</v>
      </c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53">
        <f aca="true" t="shared" si="0" ref="AM7:AM12">(D7*$D$6+E7*$E$6+H7*$H$6+I7*$I$6+G7*$G$6+F7*$F$6+J7*$J$6+K7*$K$6+L7*$L$6+M7*$M$6+N7*$N$6+O7*$O$6+P7*$P$6+Q7*$Q$6+R7*$R$6+S7*$S$6+T7*$T$6+U7*$U$6+V7*$V$6+W7*$W$6+X7*$X$6+Y7*$Y$6+Z7*$Z$6+AA7*$AA$6+AB7*$AB$6+AC7*$AC$6+AD7*$AD$6+AE7*$AE$6+AF7*$AF$6+AG7*$AG$6+AH7*$AH$6+AI7*$AI$6+AJ7*$AJ$6+AK7*$AK$6+AL7*$AL$6)/SUM($D$6:$AL$6)</f>
        <v>3.1494623655913982</v>
      </c>
      <c r="AN7" s="54">
        <v>72.5</v>
      </c>
      <c r="AO7" s="24" t="str">
        <f aca="true" t="shared" si="1" ref="AO7:AO12">IF(AM7&lt;5,"YÕu",IF(AM7&lt;6,"Trung b×nh","TB.Kh¸"))</f>
        <v>YÕu</v>
      </c>
      <c r="AP7" s="10"/>
    </row>
    <row r="8" spans="1:45" ht="24.75" customHeight="1">
      <c r="A8" s="64">
        <v>2</v>
      </c>
      <c r="B8" s="62" t="s">
        <v>61</v>
      </c>
      <c r="C8" s="37" t="s">
        <v>60</v>
      </c>
      <c r="D8" s="75"/>
      <c r="E8" s="75"/>
      <c r="F8" s="47">
        <v>7.4</v>
      </c>
      <c r="G8" s="48">
        <v>6.3</v>
      </c>
      <c r="H8" s="75"/>
      <c r="I8" s="47">
        <v>7</v>
      </c>
      <c r="J8" s="75"/>
      <c r="K8" s="75"/>
      <c r="L8" s="47">
        <v>6.7</v>
      </c>
      <c r="M8" s="47">
        <v>6.3</v>
      </c>
      <c r="N8" s="75"/>
      <c r="O8" s="47">
        <v>6.2</v>
      </c>
      <c r="P8" s="47">
        <v>6.2</v>
      </c>
      <c r="Q8" s="75"/>
      <c r="R8" s="49"/>
      <c r="S8" s="49">
        <v>7</v>
      </c>
      <c r="T8" s="49"/>
      <c r="U8" s="49">
        <v>7</v>
      </c>
      <c r="V8" s="49"/>
      <c r="W8" s="49">
        <v>6.8</v>
      </c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53">
        <f t="shared" si="0"/>
        <v>1.9301075268817205</v>
      </c>
      <c r="AN8" s="55">
        <v>85</v>
      </c>
      <c r="AO8" s="25" t="str">
        <f t="shared" si="1"/>
        <v>YÕu</v>
      </c>
      <c r="AP8" s="11"/>
      <c r="AR8" s="39"/>
      <c r="AS8" t="s">
        <v>62</v>
      </c>
    </row>
    <row r="9" spans="1:45" ht="24.75" customHeight="1">
      <c r="A9" s="64">
        <v>3</v>
      </c>
      <c r="B9" s="62" t="s">
        <v>101</v>
      </c>
      <c r="C9" s="37" t="s">
        <v>8</v>
      </c>
      <c r="D9" s="47">
        <v>6.4</v>
      </c>
      <c r="E9" s="47">
        <v>6.4</v>
      </c>
      <c r="F9" s="48">
        <v>8.4</v>
      </c>
      <c r="G9" s="76"/>
      <c r="H9" s="47">
        <v>7.4</v>
      </c>
      <c r="I9" s="47">
        <v>7.5</v>
      </c>
      <c r="J9" s="47">
        <v>6.7</v>
      </c>
      <c r="K9" s="47">
        <v>7.6</v>
      </c>
      <c r="L9" s="47">
        <v>8</v>
      </c>
      <c r="M9" s="47">
        <v>7.3</v>
      </c>
      <c r="N9" s="75"/>
      <c r="O9" s="47">
        <v>7.4</v>
      </c>
      <c r="P9" s="47">
        <v>7.4</v>
      </c>
      <c r="Q9" s="47">
        <v>5</v>
      </c>
      <c r="R9" s="49"/>
      <c r="S9" s="49">
        <v>6.2</v>
      </c>
      <c r="T9" s="49"/>
      <c r="U9" s="49">
        <v>6.2</v>
      </c>
      <c r="V9" s="49"/>
      <c r="W9" s="49">
        <v>6.2</v>
      </c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53">
        <f t="shared" si="0"/>
        <v>2.7129032258064516</v>
      </c>
      <c r="AN9" s="55">
        <v>85</v>
      </c>
      <c r="AO9" s="25" t="str">
        <f t="shared" si="1"/>
        <v>YÕu</v>
      </c>
      <c r="AP9" s="11"/>
      <c r="AR9" s="43"/>
      <c r="AS9" t="s">
        <v>63</v>
      </c>
    </row>
    <row r="10" spans="1:45" ht="24.75" customHeight="1">
      <c r="A10" s="64">
        <v>4</v>
      </c>
      <c r="B10" s="62" t="s">
        <v>102</v>
      </c>
      <c r="C10" s="37" t="s">
        <v>32</v>
      </c>
      <c r="D10" s="47">
        <v>6.7</v>
      </c>
      <c r="E10" s="47">
        <v>6.6</v>
      </c>
      <c r="F10" s="48">
        <v>7.4</v>
      </c>
      <c r="G10" s="48">
        <v>7.2</v>
      </c>
      <c r="H10" s="47">
        <v>6.4</v>
      </c>
      <c r="I10" s="47">
        <v>7.7</v>
      </c>
      <c r="J10" s="47">
        <v>6.4</v>
      </c>
      <c r="K10" s="47">
        <v>7.2</v>
      </c>
      <c r="L10" s="47">
        <v>7.3</v>
      </c>
      <c r="M10" s="47">
        <v>7</v>
      </c>
      <c r="N10" s="47">
        <v>6</v>
      </c>
      <c r="O10" s="47">
        <v>6.8</v>
      </c>
      <c r="P10" s="47">
        <v>6.8</v>
      </c>
      <c r="Q10" s="47">
        <v>6</v>
      </c>
      <c r="R10" s="49"/>
      <c r="S10" s="49">
        <v>7</v>
      </c>
      <c r="T10" s="49"/>
      <c r="U10" s="49">
        <v>6.6</v>
      </c>
      <c r="V10" s="49"/>
      <c r="W10" s="49">
        <v>6.2</v>
      </c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53">
        <f t="shared" si="0"/>
        <v>3.1634408602150543</v>
      </c>
      <c r="AN10" s="55">
        <v>92.5</v>
      </c>
      <c r="AO10" s="25" t="str">
        <f t="shared" si="1"/>
        <v>YÕu</v>
      </c>
      <c r="AP10" s="11"/>
      <c r="AR10" s="40"/>
      <c r="AS10" t="s">
        <v>64</v>
      </c>
    </row>
    <row r="11" spans="1:45" ht="24.75" customHeight="1">
      <c r="A11" s="64">
        <v>5</v>
      </c>
      <c r="B11" s="62" t="s">
        <v>59</v>
      </c>
      <c r="C11" s="37" t="s">
        <v>103</v>
      </c>
      <c r="D11" s="47">
        <v>6.4</v>
      </c>
      <c r="E11" s="47">
        <v>6.6</v>
      </c>
      <c r="F11" s="48">
        <v>8.6</v>
      </c>
      <c r="G11" s="48">
        <v>7</v>
      </c>
      <c r="H11" s="47">
        <v>7.4</v>
      </c>
      <c r="I11" s="47">
        <v>7.5</v>
      </c>
      <c r="J11" s="47">
        <v>5</v>
      </c>
      <c r="K11" s="47">
        <v>6.6</v>
      </c>
      <c r="L11" s="47">
        <v>8.3</v>
      </c>
      <c r="M11" s="47">
        <v>7.4</v>
      </c>
      <c r="N11" s="47">
        <v>7</v>
      </c>
      <c r="O11" s="47">
        <v>7.2</v>
      </c>
      <c r="P11" s="47">
        <v>7.2</v>
      </c>
      <c r="Q11" s="47">
        <v>6.7</v>
      </c>
      <c r="R11" s="49"/>
      <c r="S11" s="49">
        <v>7.2</v>
      </c>
      <c r="T11" s="49"/>
      <c r="U11" s="49">
        <v>7.2</v>
      </c>
      <c r="V11" s="49"/>
      <c r="W11" s="49">
        <v>7.2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53">
        <f t="shared" si="0"/>
        <v>3.2860215053763437</v>
      </c>
      <c r="AN11" s="55">
        <v>82.5</v>
      </c>
      <c r="AO11" s="25" t="str">
        <f t="shared" si="1"/>
        <v>YÕu</v>
      </c>
      <c r="AP11" s="11"/>
      <c r="AR11" s="41"/>
      <c r="AS11" t="s">
        <v>65</v>
      </c>
    </row>
    <row r="12" spans="1:45" ht="24.75" customHeight="1">
      <c r="A12" s="64">
        <v>6</v>
      </c>
      <c r="B12" s="65" t="s">
        <v>104</v>
      </c>
      <c r="C12" s="38" t="s">
        <v>100</v>
      </c>
      <c r="D12" s="47" t="s">
        <v>119</v>
      </c>
      <c r="E12" s="47" t="s">
        <v>119</v>
      </c>
      <c r="F12" s="47" t="s">
        <v>119</v>
      </c>
      <c r="G12" s="47" t="s">
        <v>119</v>
      </c>
      <c r="H12" s="47" t="s">
        <v>119</v>
      </c>
      <c r="I12" s="47" t="s">
        <v>119</v>
      </c>
      <c r="J12" s="47">
        <v>7</v>
      </c>
      <c r="K12" s="75"/>
      <c r="L12" s="49" t="s">
        <v>119</v>
      </c>
      <c r="M12" s="49" t="s">
        <v>119</v>
      </c>
      <c r="N12" s="75"/>
      <c r="O12" s="47"/>
      <c r="P12" s="75"/>
      <c r="Q12" s="75"/>
      <c r="R12" s="49"/>
      <c r="S12" s="49"/>
      <c r="T12" s="49"/>
      <c r="U12" s="49"/>
      <c r="V12" s="49"/>
      <c r="W12" s="49"/>
      <c r="X12" s="49"/>
      <c r="Y12" s="49"/>
      <c r="Z12" s="49"/>
      <c r="AA12" s="49" t="s">
        <v>119</v>
      </c>
      <c r="AB12" s="49" t="s">
        <v>119</v>
      </c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53" t="e">
        <f t="shared" si="0"/>
        <v>#VALUE!</v>
      </c>
      <c r="AN12" s="55">
        <v>82.5</v>
      </c>
      <c r="AO12" s="25" t="e">
        <f t="shared" si="1"/>
        <v>#VALUE!</v>
      </c>
      <c r="AP12" s="11"/>
      <c r="AR12" s="42"/>
      <c r="AS12" t="s">
        <v>66</v>
      </c>
    </row>
    <row r="13" spans="1:43" ht="16.5">
      <c r="A13" s="14" t="s">
        <v>133</v>
      </c>
      <c r="C13" s="6"/>
      <c r="D13" s="2"/>
      <c r="E13" s="2"/>
      <c r="F13" s="2"/>
      <c r="G13" s="338"/>
      <c r="H13" s="338"/>
      <c r="I13" s="338"/>
      <c r="J13" s="338"/>
      <c r="K13" s="338"/>
      <c r="L13" s="338"/>
      <c r="M13" s="338"/>
      <c r="N13" s="338"/>
      <c r="O13" s="338"/>
      <c r="P13" s="27"/>
      <c r="Q13" s="27"/>
      <c r="R13" s="27"/>
      <c r="S13" s="27"/>
      <c r="T13" s="27"/>
      <c r="U13" s="326" t="s">
        <v>48</v>
      </c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27"/>
    </row>
    <row r="14" spans="1:16" ht="18">
      <c r="A14" s="15" t="s">
        <v>134</v>
      </c>
      <c r="P14" s="3"/>
    </row>
    <row r="15" spans="2:43" ht="20.25">
      <c r="B15" s="332" t="s">
        <v>3</v>
      </c>
      <c r="C15" s="332"/>
      <c r="D15" s="332"/>
      <c r="E15" s="332"/>
      <c r="F15" s="332"/>
      <c r="G15" s="332"/>
      <c r="H15" s="332"/>
      <c r="I15" s="30"/>
      <c r="J15" s="16"/>
      <c r="K15" s="89" t="s">
        <v>5</v>
      </c>
      <c r="L15" s="89"/>
      <c r="M15" s="89"/>
      <c r="N15" s="89"/>
      <c r="O15" s="89"/>
      <c r="P15" s="89"/>
      <c r="Q15" s="89"/>
      <c r="R15" s="89"/>
      <c r="U15" s="18"/>
      <c r="AM15" s="327" t="s">
        <v>7</v>
      </c>
      <c r="AN15" s="327"/>
      <c r="AO15" s="327"/>
      <c r="AP15" s="327"/>
      <c r="AQ15" s="28"/>
    </row>
    <row r="16" spans="8:21" ht="15.75">
      <c r="H16" s="17"/>
      <c r="I16" s="17"/>
      <c r="J16" s="16"/>
      <c r="K16" s="16"/>
      <c r="L16" s="16"/>
      <c r="M16" s="16"/>
      <c r="U16" s="18"/>
    </row>
    <row r="17" ht="12.75">
      <c r="U17" s="18"/>
    </row>
    <row r="18" ht="12.75">
      <c r="U18" s="18"/>
    </row>
    <row r="19" ht="12.75">
      <c r="U19" s="18"/>
    </row>
    <row r="20" spans="2:43" ht="18.75">
      <c r="B20" s="328" t="s">
        <v>35</v>
      </c>
      <c r="C20" s="328"/>
      <c r="D20" s="328"/>
      <c r="E20" s="328"/>
      <c r="F20" s="328"/>
      <c r="G20" s="328"/>
      <c r="H20" s="328"/>
      <c r="I20" s="29"/>
      <c r="K20" s="19"/>
      <c r="L20" s="328"/>
      <c r="M20" s="328"/>
      <c r="N20" s="328"/>
      <c r="O20" s="328"/>
      <c r="P20" s="328"/>
      <c r="Q20" s="328"/>
      <c r="R20" s="5"/>
      <c r="S20" s="5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328" t="s">
        <v>136</v>
      </c>
      <c r="AN20" s="328"/>
      <c r="AO20" s="328"/>
      <c r="AP20" s="328"/>
      <c r="AQ20" s="20"/>
    </row>
    <row r="21" spans="1:43" ht="12.75">
      <c r="A21" s="21"/>
      <c r="B21" s="21"/>
      <c r="C21" s="21"/>
      <c r="D21" s="21"/>
      <c r="E21" s="21"/>
      <c r="F21" s="21"/>
      <c r="G21" s="21"/>
      <c r="H21" s="325"/>
      <c r="I21" s="325"/>
      <c r="J21" s="325"/>
      <c r="K21" s="325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6"/>
    </row>
    <row r="22" spans="1:43" ht="12.75">
      <c r="A22" s="56" t="s">
        <v>9</v>
      </c>
      <c r="B22" s="57"/>
      <c r="C22" s="57"/>
      <c r="D22" s="58" t="s">
        <v>67</v>
      </c>
      <c r="E22" s="57"/>
      <c r="F22" s="57"/>
      <c r="G22" s="57"/>
      <c r="H22" s="57"/>
      <c r="I22" s="57"/>
      <c r="J22" s="57"/>
      <c r="K22" s="57"/>
      <c r="L22" s="57"/>
      <c r="M22" s="56" t="s">
        <v>73</v>
      </c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6" t="s">
        <v>80</v>
      </c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N22" s="56" t="s">
        <v>89</v>
      </c>
      <c r="AQ22" s="26"/>
    </row>
    <row r="23" spans="1:40" ht="12.75">
      <c r="A23" s="56" t="s">
        <v>10</v>
      </c>
      <c r="B23" s="57"/>
      <c r="C23" s="57"/>
      <c r="D23" s="56" t="s">
        <v>68</v>
      </c>
      <c r="E23" s="57"/>
      <c r="F23" s="57"/>
      <c r="G23" s="57"/>
      <c r="H23" s="57"/>
      <c r="I23" s="57"/>
      <c r="J23" s="57"/>
      <c r="K23" s="57"/>
      <c r="L23" s="57"/>
      <c r="M23" s="56" t="s">
        <v>74</v>
      </c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6" t="s">
        <v>81</v>
      </c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N23" s="56" t="s">
        <v>90</v>
      </c>
    </row>
    <row r="24" spans="1:40" ht="12.75">
      <c r="A24" s="56" t="s">
        <v>33</v>
      </c>
      <c r="B24" s="57"/>
      <c r="C24" s="57"/>
      <c r="D24" s="56" t="s">
        <v>69</v>
      </c>
      <c r="E24" s="57"/>
      <c r="F24" s="57"/>
      <c r="G24" s="57"/>
      <c r="H24" s="57"/>
      <c r="I24" s="57"/>
      <c r="J24" s="57"/>
      <c r="K24" s="57"/>
      <c r="L24" s="57"/>
      <c r="M24" s="56" t="s">
        <v>76</v>
      </c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6" t="s">
        <v>82</v>
      </c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N24" s="56" t="s">
        <v>92</v>
      </c>
    </row>
    <row r="25" spans="1:42" ht="12.75">
      <c r="A25" s="56" t="s">
        <v>46</v>
      </c>
      <c r="B25" s="57"/>
      <c r="C25" s="57"/>
      <c r="D25" s="56" t="s">
        <v>70</v>
      </c>
      <c r="E25" s="57"/>
      <c r="F25" s="57"/>
      <c r="G25" s="57"/>
      <c r="H25" s="57"/>
      <c r="I25" s="57"/>
      <c r="J25" s="57"/>
      <c r="K25" s="57"/>
      <c r="L25" s="57"/>
      <c r="M25" s="56" t="s">
        <v>75</v>
      </c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6" t="s">
        <v>85</v>
      </c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N25" s="56" t="s">
        <v>91</v>
      </c>
      <c r="AP25" s="31"/>
    </row>
    <row r="26" spans="1:42" ht="12.75">
      <c r="A26" s="60" t="s">
        <v>34</v>
      </c>
      <c r="B26" s="57"/>
      <c r="C26" s="57"/>
      <c r="D26" s="59" t="s">
        <v>97</v>
      </c>
      <c r="E26" s="57"/>
      <c r="F26" s="57"/>
      <c r="G26" s="57"/>
      <c r="H26" s="57"/>
      <c r="I26" s="57"/>
      <c r="J26" s="57"/>
      <c r="K26" s="57"/>
      <c r="L26" s="57"/>
      <c r="M26" s="56" t="s">
        <v>77</v>
      </c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6" t="s">
        <v>87</v>
      </c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N26" s="56" t="s">
        <v>93</v>
      </c>
      <c r="AP26" s="1"/>
    </row>
    <row r="27" spans="1:42" ht="12.75">
      <c r="A27" s="60" t="s">
        <v>47</v>
      </c>
      <c r="B27" s="57"/>
      <c r="C27" s="57"/>
      <c r="D27" s="56" t="s">
        <v>71</v>
      </c>
      <c r="E27" s="57"/>
      <c r="F27" s="57"/>
      <c r="G27" s="57"/>
      <c r="H27" s="57"/>
      <c r="I27" s="57"/>
      <c r="J27" s="57"/>
      <c r="K27" s="57"/>
      <c r="L27" s="57"/>
      <c r="M27" s="56" t="s">
        <v>78</v>
      </c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6" t="s">
        <v>86</v>
      </c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N27" s="56" t="s">
        <v>94</v>
      </c>
      <c r="AP27" s="1"/>
    </row>
    <row r="28" spans="1:42" ht="12.75">
      <c r="A28" s="58" t="s">
        <v>56</v>
      </c>
      <c r="B28" s="57"/>
      <c r="C28" s="57"/>
      <c r="D28" s="56" t="s">
        <v>72</v>
      </c>
      <c r="E28" s="57"/>
      <c r="F28" s="57"/>
      <c r="G28" s="57"/>
      <c r="H28" s="57"/>
      <c r="I28" s="57"/>
      <c r="J28" s="57"/>
      <c r="K28" s="57"/>
      <c r="L28" s="57"/>
      <c r="M28" s="56" t="s">
        <v>79</v>
      </c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6" t="s">
        <v>88</v>
      </c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N28" s="56" t="s">
        <v>95</v>
      </c>
      <c r="AP28" s="1"/>
    </row>
    <row r="29" spans="1:42" ht="12.7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P29" s="1"/>
    </row>
    <row r="30" spans="1:42" ht="12.75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P30" s="1"/>
    </row>
    <row r="31" spans="1:42" ht="12.75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P31" s="1"/>
    </row>
    <row r="32" spans="1:42" ht="12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1"/>
      <c r="AN32" s="1"/>
      <c r="AO32" s="1"/>
      <c r="AP32" s="1"/>
    </row>
    <row r="33" spans="1:42" ht="12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1"/>
      <c r="AN33" s="1"/>
      <c r="AO33" s="1"/>
      <c r="AP33" s="1"/>
    </row>
    <row r="34" spans="1:40" ht="12.7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O34" s="57"/>
      <c r="P34" s="57"/>
      <c r="Q34" s="57"/>
      <c r="R34" s="57"/>
      <c r="S34" s="57"/>
      <c r="T34" s="57"/>
      <c r="U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J34" s="57"/>
      <c r="AK34" s="57"/>
      <c r="AL34" s="57"/>
      <c r="AN34" s="66"/>
    </row>
    <row r="35" spans="2:40" ht="12.75">
      <c r="B35" s="57"/>
      <c r="C35" s="57"/>
      <c r="D35" s="57"/>
      <c r="F35" s="57"/>
      <c r="G35" s="56"/>
      <c r="H35" s="56"/>
      <c r="I35" s="57"/>
      <c r="J35" s="57"/>
      <c r="K35" s="57"/>
      <c r="L35" s="57"/>
      <c r="M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J35" s="57"/>
      <c r="AK35" s="57"/>
      <c r="AL35" s="57"/>
      <c r="AN35" s="66"/>
    </row>
    <row r="36" spans="2:41" ht="12.75">
      <c r="B36" s="60"/>
      <c r="C36" s="60"/>
      <c r="D36" s="56"/>
      <c r="E36" s="60"/>
      <c r="F36" s="60"/>
      <c r="G36" s="60"/>
      <c r="H36" s="60"/>
      <c r="I36" s="57"/>
      <c r="J36" s="57"/>
      <c r="K36" s="57"/>
      <c r="L36" s="58"/>
      <c r="M36" s="57"/>
      <c r="O36" s="60"/>
      <c r="P36" s="60"/>
      <c r="Q36" s="60"/>
      <c r="R36" s="60"/>
      <c r="S36" s="60"/>
      <c r="T36" s="60"/>
      <c r="U36" s="60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J36" s="57"/>
      <c r="AK36" s="57"/>
      <c r="AL36" s="57"/>
      <c r="AN36" s="31"/>
      <c r="AO36" s="31"/>
    </row>
    <row r="37" spans="2:41" ht="12.75">
      <c r="B37" s="60"/>
      <c r="C37" s="60"/>
      <c r="D37" s="57"/>
      <c r="E37" s="60"/>
      <c r="F37" s="60"/>
      <c r="G37" s="60"/>
      <c r="H37" s="60"/>
      <c r="I37" s="57"/>
      <c r="J37" s="57"/>
      <c r="K37" s="57"/>
      <c r="L37" s="58"/>
      <c r="M37" s="57"/>
      <c r="O37" s="60"/>
      <c r="P37" s="60"/>
      <c r="Q37" s="60"/>
      <c r="R37" s="60"/>
      <c r="S37" s="60"/>
      <c r="T37" s="60"/>
      <c r="U37" s="60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J37" s="57"/>
      <c r="AK37" s="57"/>
      <c r="AL37" s="57"/>
      <c r="AN37" s="1"/>
      <c r="AO37" s="1"/>
    </row>
    <row r="38" spans="2:41" ht="12.75">
      <c r="B38" s="60"/>
      <c r="C38" s="60"/>
      <c r="D38" s="60"/>
      <c r="E38" s="60"/>
      <c r="F38" s="60"/>
      <c r="G38" s="60"/>
      <c r="H38" s="60"/>
      <c r="I38" s="57"/>
      <c r="J38" s="57"/>
      <c r="K38" s="57"/>
      <c r="L38" s="60"/>
      <c r="M38" s="57"/>
      <c r="O38" s="60"/>
      <c r="P38" s="60"/>
      <c r="Q38" s="60"/>
      <c r="R38" s="60"/>
      <c r="S38" s="60"/>
      <c r="T38" s="60"/>
      <c r="U38" s="60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J38" s="57"/>
      <c r="AK38" s="57"/>
      <c r="AL38" s="57"/>
      <c r="AN38" s="1"/>
      <c r="AO38" s="1"/>
    </row>
    <row r="39" spans="2:41" ht="12.75"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O39" s="60"/>
      <c r="P39" s="56"/>
      <c r="Q39" s="60"/>
      <c r="R39" s="67"/>
      <c r="S39" s="60"/>
      <c r="T39" s="60"/>
      <c r="U39" s="60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J39" s="56"/>
      <c r="AK39" s="56"/>
      <c r="AL39" s="60"/>
      <c r="AM39" s="1"/>
      <c r="AN39" s="1"/>
      <c r="AO39" s="1"/>
    </row>
    <row r="40" spans="2:41" ht="12.75">
      <c r="B40" s="60"/>
      <c r="C40" s="60"/>
      <c r="D40" s="57"/>
      <c r="E40" s="60"/>
      <c r="F40" s="60"/>
      <c r="G40" s="60"/>
      <c r="H40" s="60"/>
      <c r="I40" s="60"/>
      <c r="J40" s="60"/>
      <c r="K40" s="60"/>
      <c r="L40" s="58"/>
      <c r="M40" s="58"/>
      <c r="O40" s="58"/>
      <c r="P40" s="58"/>
      <c r="Q40" s="67"/>
      <c r="R40" s="67"/>
      <c r="S40" s="67"/>
      <c r="T40" s="58"/>
      <c r="U40" s="60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J40" s="67"/>
      <c r="AK40" s="67"/>
      <c r="AL40" s="60"/>
      <c r="AM40" s="31"/>
      <c r="AN40" s="1"/>
      <c r="AO40" s="1"/>
    </row>
    <row r="41" spans="2:41" ht="12.75">
      <c r="B41" s="60"/>
      <c r="C41" s="60"/>
      <c r="D41" s="60"/>
      <c r="F41" s="60"/>
      <c r="G41" s="60"/>
      <c r="H41" s="60"/>
      <c r="I41" s="60"/>
      <c r="J41" s="60"/>
      <c r="K41" s="60"/>
      <c r="L41" s="60"/>
      <c r="M41" s="60"/>
      <c r="O41" s="60"/>
      <c r="P41" s="60"/>
      <c r="Q41" s="60"/>
      <c r="R41" s="60"/>
      <c r="S41" s="60"/>
      <c r="T41" s="60"/>
      <c r="U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J41" s="60"/>
      <c r="AK41" s="60"/>
      <c r="AL41" s="60"/>
      <c r="AM41" s="1"/>
      <c r="AN41" s="1"/>
      <c r="AO41" s="1"/>
    </row>
    <row r="42" spans="1:41" ht="12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1"/>
      <c r="AN42" s="1"/>
      <c r="AO42" s="1"/>
    </row>
  </sheetData>
  <sheetProtection/>
  <mergeCells count="19">
    <mergeCell ref="L20:Q20"/>
    <mergeCell ref="B15:H15"/>
    <mergeCell ref="A1:Q1"/>
    <mergeCell ref="R1:AP1"/>
    <mergeCell ref="A2:AP2"/>
    <mergeCell ref="A3:AP3"/>
    <mergeCell ref="G13:O13"/>
    <mergeCell ref="B5:C6"/>
    <mergeCell ref="AO5:AO6"/>
    <mergeCell ref="H21:K21"/>
    <mergeCell ref="U13:AP13"/>
    <mergeCell ref="AM15:AP15"/>
    <mergeCell ref="AM20:AP20"/>
    <mergeCell ref="A4:AP4"/>
    <mergeCell ref="A5:A6"/>
    <mergeCell ref="AM5:AM6"/>
    <mergeCell ref="AN5:AN6"/>
    <mergeCell ref="AP5:AP6"/>
    <mergeCell ref="B20:H20"/>
  </mergeCells>
  <printOptions/>
  <pageMargins left="0.28" right="0.23" top="0.33" bottom="0.37" header="0.29" footer="0.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N7" sqref="N7:N10"/>
    </sheetView>
  </sheetViews>
  <sheetFormatPr defaultColWidth="9.140625" defaultRowHeight="12.75"/>
  <cols>
    <col min="1" max="1" width="4.28125" style="0" customWidth="1"/>
    <col min="2" max="2" width="17.7109375" style="0" customWidth="1"/>
    <col min="3" max="3" width="9.57421875" style="0" customWidth="1"/>
    <col min="4" max="11" width="4.7109375" style="0" customWidth="1"/>
    <col min="12" max="12" width="5.7109375" style="0" customWidth="1"/>
    <col min="13" max="13" width="11.00390625" style="0" customWidth="1"/>
    <col min="14" max="14" width="8.28125" style="0" customWidth="1"/>
    <col min="15" max="15" width="14.28125" style="0" customWidth="1"/>
    <col min="16" max="16" width="22.7109375" style="0" customWidth="1"/>
  </cols>
  <sheetData>
    <row r="1" spans="1:16" ht="51.75" customHeight="1">
      <c r="A1" s="353" t="s">
        <v>116</v>
      </c>
      <c r="B1" s="334"/>
      <c r="C1" s="334"/>
      <c r="D1" s="334"/>
      <c r="E1" s="334"/>
      <c r="F1" s="334"/>
      <c r="G1" s="334"/>
      <c r="H1" s="334"/>
      <c r="I1" s="84"/>
      <c r="J1" s="84"/>
      <c r="K1" s="84"/>
      <c r="L1" s="354" t="s">
        <v>117</v>
      </c>
      <c r="M1" s="355"/>
      <c r="N1" s="355"/>
      <c r="O1" s="355"/>
      <c r="P1" s="355"/>
    </row>
    <row r="2" spans="1:16" ht="51" customHeight="1">
      <c r="A2" s="374" t="s">
        <v>247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</row>
    <row r="3" spans="2:15" s="254" customFormat="1" ht="24" customHeight="1">
      <c r="B3" s="410" t="s">
        <v>195</v>
      </c>
      <c r="C3" s="410"/>
      <c r="D3" s="410"/>
      <c r="E3" s="410"/>
      <c r="F3" s="255"/>
      <c r="G3" s="255"/>
      <c r="H3" s="255"/>
      <c r="I3" s="255"/>
      <c r="J3" s="255"/>
      <c r="K3" s="255"/>
      <c r="L3" s="255" t="s">
        <v>142</v>
      </c>
      <c r="M3" s="255"/>
      <c r="N3" s="255"/>
      <c r="O3" s="255"/>
    </row>
    <row r="4" spans="1:16" ht="12.75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</row>
    <row r="5" spans="1:16" ht="27.75" customHeight="1">
      <c r="A5" s="329" t="s">
        <v>0</v>
      </c>
      <c r="B5" s="349" t="s">
        <v>107</v>
      </c>
      <c r="C5" s="350"/>
      <c r="D5" s="52" t="s">
        <v>27</v>
      </c>
      <c r="E5" s="52" t="s">
        <v>28</v>
      </c>
      <c r="F5" s="52" t="s">
        <v>29</v>
      </c>
      <c r="G5" s="52" t="s">
        <v>37</v>
      </c>
      <c r="H5" s="50" t="s">
        <v>38</v>
      </c>
      <c r="I5" s="50" t="s">
        <v>39</v>
      </c>
      <c r="J5" s="50" t="s">
        <v>40</v>
      </c>
      <c r="K5" s="50" t="s">
        <v>41</v>
      </c>
      <c r="L5" s="344" t="s">
        <v>108</v>
      </c>
      <c r="M5" s="346" t="s">
        <v>109</v>
      </c>
      <c r="N5" s="346" t="s">
        <v>110</v>
      </c>
      <c r="O5" s="346" t="s">
        <v>111</v>
      </c>
      <c r="P5" s="348" t="s">
        <v>2</v>
      </c>
    </row>
    <row r="6" spans="1:16" ht="18.75" customHeight="1">
      <c r="A6" s="329"/>
      <c r="B6" s="351"/>
      <c r="C6" s="352"/>
      <c r="D6" s="8">
        <v>3</v>
      </c>
      <c r="E6" s="8">
        <v>3</v>
      </c>
      <c r="F6" s="8">
        <v>3</v>
      </c>
      <c r="G6" s="9">
        <v>2</v>
      </c>
      <c r="H6" s="9">
        <v>2</v>
      </c>
      <c r="I6" s="85">
        <v>3</v>
      </c>
      <c r="J6" s="85">
        <v>3</v>
      </c>
      <c r="K6" s="85">
        <v>3</v>
      </c>
      <c r="L6" s="345"/>
      <c r="M6" s="347"/>
      <c r="N6" s="347"/>
      <c r="O6" s="346"/>
      <c r="P6" s="348"/>
    </row>
    <row r="7" spans="1:16" ht="27.75" customHeight="1">
      <c r="A7" s="240">
        <v>1</v>
      </c>
      <c r="B7" s="241" t="s">
        <v>98</v>
      </c>
      <c r="C7" s="242" t="s">
        <v>58</v>
      </c>
      <c r="D7" s="243">
        <v>6.4</v>
      </c>
      <c r="E7" s="243">
        <v>6</v>
      </c>
      <c r="F7" s="244">
        <v>7.3</v>
      </c>
      <c r="G7" s="243">
        <v>7</v>
      </c>
      <c r="H7" s="243">
        <v>6.3</v>
      </c>
      <c r="I7" s="245">
        <v>7</v>
      </c>
      <c r="J7" s="245">
        <v>7.4</v>
      </c>
      <c r="K7" s="246">
        <v>6.8</v>
      </c>
      <c r="L7" s="247">
        <f>(D7*$D$6+E7*$E$6+F7*$F$6+G7*$G$6+H7*$H$6+I7*$I$6+J7*$J$6+K7*$K$6)/SUM($D$6:$K$6)</f>
        <v>6.786363636363635</v>
      </c>
      <c r="M7" s="248" t="str">
        <f>IF(L7&lt;3,"KÐm",IF(L7&lt;5,"YÕu",IF(L7&lt;6,"Trung b×nh",IF(L7&lt;7,"TB.Kh¸",IF(L7&lt;8,"Kh¸","Giái")))))</f>
        <v>TB.Kh¸</v>
      </c>
      <c r="N7" s="249">
        <v>7</v>
      </c>
      <c r="O7" s="250" t="str">
        <f>IF(N7&lt;5,"YÕu",IF(N7&lt;6,"Trung b×nh",IF(N7&lt;7,"TB.Kh¸",IF(N7&lt;8,"Kh¸",IF(N7&lt;9,"Tèt","XuÊt s¾c")))))</f>
        <v>Kh¸</v>
      </c>
      <c r="P7" s="251"/>
    </row>
    <row r="8" spans="1:16" ht="27.75" customHeight="1">
      <c r="A8" s="4">
        <v>2</v>
      </c>
      <c r="B8" s="62" t="s">
        <v>61</v>
      </c>
      <c r="C8" s="37" t="s">
        <v>60</v>
      </c>
      <c r="D8" s="238">
        <v>7.1</v>
      </c>
      <c r="E8" s="238">
        <v>5.4</v>
      </c>
      <c r="F8" s="239">
        <v>7.3</v>
      </c>
      <c r="G8" s="238">
        <v>6</v>
      </c>
      <c r="H8" s="47">
        <v>6.7</v>
      </c>
      <c r="I8" s="238">
        <v>6.4</v>
      </c>
      <c r="J8" s="238">
        <v>6.7</v>
      </c>
      <c r="K8" s="239">
        <v>7</v>
      </c>
      <c r="L8" s="13">
        <f>(D8*$D$6+E8*$E$6+F8*$F$6+G8*$G$6+H8*$H$6+I8*$I$6+J8*$J$6+K8*$K$6)/SUM($D$6:$K$6)</f>
        <v>6.595454545454547</v>
      </c>
      <c r="M8" s="81" t="str">
        <f>IF(L8&lt;3,"KÐm",IF(L8&lt;5,"YÕu",IF(L8&lt;6,"Trung b×nh",IF(L8&lt;7,"TB.Kh¸",IF(L8&lt;8,"Kh¸","Giái")))))</f>
        <v>TB.Kh¸</v>
      </c>
      <c r="N8" s="79">
        <v>7.5</v>
      </c>
      <c r="O8" s="83" t="str">
        <f>IF(N8&lt;5,"YÕu",IF(N8&lt;6,"Trung b×nh",IF(N8&lt;7,"TB.Kh¸",IF(N8&lt;8,"Kh¸",IF(N8&lt;9,"Giái","XuÊt s¾c")))))</f>
        <v>Kh¸</v>
      </c>
      <c r="P8" s="11"/>
    </row>
    <row r="9" spans="1:16" ht="27.75" customHeight="1">
      <c r="A9" s="4">
        <v>3</v>
      </c>
      <c r="B9" s="62" t="s">
        <v>101</v>
      </c>
      <c r="C9" s="37" t="s">
        <v>8</v>
      </c>
      <c r="D9" s="238">
        <v>6.7</v>
      </c>
      <c r="E9" s="238">
        <v>6</v>
      </c>
      <c r="F9" s="239">
        <v>7.8</v>
      </c>
      <c r="G9" s="238">
        <v>7.7</v>
      </c>
      <c r="H9" s="47">
        <v>6.3</v>
      </c>
      <c r="I9" s="238">
        <v>7</v>
      </c>
      <c r="J9" s="238">
        <v>8</v>
      </c>
      <c r="K9" s="239">
        <v>7.1</v>
      </c>
      <c r="L9" s="13">
        <f>(D9*$D$6+E9*$E$6+F9*$F$6+G9*$G$6+H9*$H$6+I9*$I$6+J9*$J$6+K9*$K$6)/SUM($D$6:$K$6)</f>
        <v>7.081818181818182</v>
      </c>
      <c r="M9" s="81" t="str">
        <f>IF(L9&lt;3,"KÐm",IF(L9&lt;5,"YÕu",IF(L9&lt;6,"Trung b×nh",IF(L9&lt;7,"TB.Kh¸",IF(L9&lt;8,"Kh¸","Giái")))))</f>
        <v>Kh¸</v>
      </c>
      <c r="N9" s="79">
        <v>8</v>
      </c>
      <c r="O9" s="83" t="str">
        <f>IF(N9&lt;5,"YÕu",IF(N9&lt;6,"Trung b×nh",IF(N9&lt;7,"TB.Kh¸",IF(N9&lt;8,"Kh¸",IF(N9&lt;9,"Giái","XuÊt s¾c")))))</f>
        <v>Giái</v>
      </c>
      <c r="P9" s="11"/>
    </row>
    <row r="10" spans="1:16" ht="27.75" customHeight="1">
      <c r="A10" s="33">
        <v>4</v>
      </c>
      <c r="B10" s="65" t="s">
        <v>102</v>
      </c>
      <c r="C10" s="38" t="s">
        <v>32</v>
      </c>
      <c r="D10" s="68">
        <v>7.6</v>
      </c>
      <c r="E10" s="68">
        <v>6</v>
      </c>
      <c r="F10" s="230">
        <v>7.2</v>
      </c>
      <c r="G10" s="68">
        <v>6.3</v>
      </c>
      <c r="H10" s="68">
        <v>6</v>
      </c>
      <c r="I10" s="252">
        <v>6.6</v>
      </c>
      <c r="J10" s="252">
        <v>7.3</v>
      </c>
      <c r="K10" s="253">
        <v>6.8</v>
      </c>
      <c r="L10" s="69">
        <f>(D10*$D$6+E10*$E$6+F10*$F$6+G10*$G$6+H10*$H$6+I10*$I$6+J10*$J$6+K10*$K$6)/SUM($D$6:$K$6)</f>
        <v>6.777272727272727</v>
      </c>
      <c r="M10" s="231" t="str">
        <f>IF(L10&lt;3,"KÐm",IF(L10&lt;5,"YÕu",IF(L10&lt;6,"Trung b×nh",IF(L10&lt;7,"TB.Kh¸",IF(L10&lt;8,"Kh¸","Giái")))))</f>
        <v>TB.Kh¸</v>
      </c>
      <c r="N10" s="232">
        <v>8.5</v>
      </c>
      <c r="O10" s="233" t="str">
        <f>IF(N10&lt;5,"YÕu",IF(N10&lt;6,"Trung b×nh",IF(N10&lt;7,"TB.Kh¸",IF(N10&lt;8,"Kh¸",IF(N10&lt;9,"Giái","XuÊt s¾c")))))</f>
        <v>Giái</v>
      </c>
      <c r="P10" s="72"/>
    </row>
    <row r="11" spans="1:17" ht="20.25" customHeight="1">
      <c r="A11" s="14" t="s">
        <v>57</v>
      </c>
      <c r="C11" s="35" t="s">
        <v>245</v>
      </c>
      <c r="D11" s="2"/>
      <c r="E11" s="2"/>
      <c r="H11" s="32"/>
      <c r="I11" s="32"/>
      <c r="J11" s="35" t="s">
        <v>246</v>
      </c>
      <c r="K11" s="32"/>
      <c r="L11" s="27"/>
      <c r="Q11" s="27"/>
    </row>
    <row r="12" spans="1:17" ht="22.5" customHeight="1">
      <c r="A12" s="14"/>
      <c r="C12" s="35"/>
      <c r="D12" s="2"/>
      <c r="E12" s="2"/>
      <c r="F12" s="35"/>
      <c r="G12" s="32"/>
      <c r="H12" s="32"/>
      <c r="I12" s="32"/>
      <c r="J12" s="32"/>
      <c r="K12" s="32"/>
      <c r="L12" s="27"/>
      <c r="M12" s="326" t="s">
        <v>236</v>
      </c>
      <c r="N12" s="326"/>
      <c r="O12" s="326"/>
      <c r="P12" s="326"/>
      <c r="Q12" s="27"/>
    </row>
    <row r="13" spans="1:17" ht="17.25">
      <c r="A13" s="327" t="s">
        <v>3</v>
      </c>
      <c r="B13" s="327"/>
      <c r="C13" s="327"/>
      <c r="D13" s="327"/>
      <c r="E13" s="28"/>
      <c r="F13" s="327" t="s">
        <v>114</v>
      </c>
      <c r="G13" s="327"/>
      <c r="H13" s="327"/>
      <c r="I13" s="327"/>
      <c r="J13" s="327"/>
      <c r="K13" s="327"/>
      <c r="L13" s="327"/>
      <c r="M13" s="327"/>
      <c r="N13" s="327"/>
      <c r="O13" s="327" t="s">
        <v>7</v>
      </c>
      <c r="P13" s="327"/>
      <c r="Q13" s="28"/>
    </row>
    <row r="14" spans="6:11" ht="15.75">
      <c r="F14" s="17"/>
      <c r="G14" s="16"/>
      <c r="H14" s="16"/>
      <c r="I14" s="16"/>
      <c r="J14" s="16"/>
      <c r="K14" s="16"/>
    </row>
    <row r="15" spans="6:11" ht="15.75">
      <c r="F15" s="17"/>
      <c r="G15" s="16"/>
      <c r="H15" s="16"/>
      <c r="I15" s="16"/>
      <c r="J15" s="16"/>
      <c r="K15" s="16"/>
    </row>
    <row r="16" spans="6:11" ht="15.75">
      <c r="F16" s="17"/>
      <c r="G16" s="16"/>
      <c r="H16" s="16"/>
      <c r="I16" s="16"/>
      <c r="J16" s="16"/>
      <c r="K16" s="16"/>
    </row>
    <row r="20" spans="1:17" ht="18.75">
      <c r="A20" s="343" t="s">
        <v>35</v>
      </c>
      <c r="B20" s="343"/>
      <c r="C20" s="343"/>
      <c r="D20" s="343"/>
      <c r="E20" s="73"/>
      <c r="F20" s="409" t="s">
        <v>144</v>
      </c>
      <c r="G20" s="409"/>
      <c r="H20" s="409"/>
      <c r="I20" s="409"/>
      <c r="J20" s="409"/>
      <c r="K20" s="409"/>
      <c r="L20" s="409"/>
      <c r="M20" s="409"/>
      <c r="N20" s="409"/>
      <c r="O20" s="409" t="s">
        <v>145</v>
      </c>
      <c r="P20" s="409"/>
      <c r="Q20" s="20"/>
    </row>
    <row r="21" spans="2:17" ht="18.75" customHeight="1">
      <c r="B21" s="202"/>
      <c r="D21" s="202"/>
      <c r="F21" s="90"/>
      <c r="G21" s="200"/>
      <c r="H21" s="90"/>
      <c r="I21" s="90"/>
      <c r="J21" s="90"/>
      <c r="K21" s="90"/>
      <c r="L21" s="90"/>
      <c r="O21" s="200"/>
      <c r="P21" s="200"/>
      <c r="Q21" s="26"/>
    </row>
    <row r="22" spans="1:16" ht="15.75">
      <c r="A22" s="234" t="s">
        <v>237</v>
      </c>
      <c r="B22" s="235"/>
      <c r="C22" s="235"/>
      <c r="D22" s="236"/>
      <c r="E22" s="234" t="s">
        <v>240</v>
      </c>
      <c r="F22" s="237"/>
      <c r="G22" s="237"/>
      <c r="H22" s="237"/>
      <c r="I22" s="237"/>
      <c r="J22" s="237"/>
      <c r="K22" s="237"/>
      <c r="L22" s="234"/>
      <c r="M22" s="237" t="s">
        <v>243</v>
      </c>
      <c r="N22" s="235"/>
      <c r="O22" s="237"/>
      <c r="P22" s="235"/>
    </row>
    <row r="23" spans="1:16" ht="15.75">
      <c r="A23" s="234" t="s">
        <v>238</v>
      </c>
      <c r="B23" s="235"/>
      <c r="C23" s="235"/>
      <c r="D23" s="235"/>
      <c r="E23" s="234" t="s">
        <v>241</v>
      </c>
      <c r="F23" s="234"/>
      <c r="G23" s="237"/>
      <c r="H23" s="237"/>
      <c r="I23" s="237"/>
      <c r="J23" s="237"/>
      <c r="K23" s="237"/>
      <c r="L23" s="234"/>
      <c r="M23" s="234" t="s">
        <v>244</v>
      </c>
      <c r="N23" s="237"/>
      <c r="O23" s="237"/>
      <c r="P23" s="235"/>
    </row>
    <row r="24" spans="1:16" ht="15.75">
      <c r="A24" s="234" t="s">
        <v>239</v>
      </c>
      <c r="B24" s="235"/>
      <c r="C24" s="235"/>
      <c r="D24" s="235"/>
      <c r="E24" s="237" t="s">
        <v>242</v>
      </c>
      <c r="F24" s="234"/>
      <c r="G24" s="237"/>
      <c r="H24" s="237"/>
      <c r="I24" s="237"/>
      <c r="J24" s="237"/>
      <c r="K24" s="237"/>
      <c r="L24" s="237"/>
      <c r="M24" s="237"/>
      <c r="N24" s="237"/>
      <c r="O24" s="237"/>
      <c r="P24" s="235"/>
    </row>
  </sheetData>
  <sheetProtection/>
  <mergeCells count="19">
    <mergeCell ref="A13:D13"/>
    <mergeCell ref="F13:N13"/>
    <mergeCell ref="O13:P13"/>
    <mergeCell ref="B3:E3"/>
    <mergeCell ref="M12:P12"/>
    <mergeCell ref="L5:L6"/>
    <mergeCell ref="M5:M6"/>
    <mergeCell ref="N5:N6"/>
    <mergeCell ref="O5:O6"/>
    <mergeCell ref="A20:D20"/>
    <mergeCell ref="F20:N20"/>
    <mergeCell ref="O20:P20"/>
    <mergeCell ref="A5:A6"/>
    <mergeCell ref="B5:C6"/>
    <mergeCell ref="A1:H1"/>
    <mergeCell ref="L1:P1"/>
    <mergeCell ref="A2:P2"/>
    <mergeCell ref="A4:P4"/>
    <mergeCell ref="P5:P6"/>
  </mergeCells>
  <conditionalFormatting sqref="I7:I10">
    <cfRule type="cellIs" priority="3" dxfId="0" operator="equal" stopIfTrue="1">
      <formula>0</formula>
    </cfRule>
    <cfRule type="expression" priority="4" dxfId="0" stopIfTrue="1">
      <formula>0</formula>
    </cfRule>
  </conditionalFormatting>
  <conditionalFormatting sqref="J7:K10">
    <cfRule type="cellIs" priority="1" dxfId="0" operator="equal" stopIfTrue="1">
      <formula>0</formula>
    </cfRule>
    <cfRule type="expression" priority="2" dxfId="0" stopIfTrue="1">
      <formula>0</formula>
    </cfRule>
  </conditionalFormatting>
  <printOptions/>
  <pageMargins left="0.5905511811023623" right="0.3937007874015748" top="0.3937007874015748" bottom="0.3937007874015748" header="0.2755905511811024" footer="0.196850393700787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U29"/>
  <sheetViews>
    <sheetView tabSelected="1" view="pageBreakPreview" zoomScale="85" zoomScaleNormal="70" zoomScaleSheetLayoutView="85" workbookViewId="0" topLeftCell="A16">
      <selection activeCell="K23" sqref="K23"/>
    </sheetView>
  </sheetViews>
  <sheetFormatPr defaultColWidth="9.140625" defaultRowHeight="12.75"/>
  <cols>
    <col min="1" max="1" width="4.28125" style="0" customWidth="1"/>
    <col min="2" max="2" width="21.00390625" style="0" customWidth="1"/>
    <col min="3" max="3" width="9.57421875" style="0" customWidth="1"/>
    <col min="4" max="5" width="4.7109375" style="0" customWidth="1"/>
    <col min="6" max="33" width="4.7109375" style="147" customWidth="1"/>
    <col min="34" max="34" width="5.7109375" style="0" customWidth="1"/>
    <col min="35" max="39" width="4.7109375" style="0" customWidth="1"/>
    <col min="40" max="40" width="7.00390625" style="0" customWidth="1"/>
    <col min="41" max="41" width="9.00390625" style="0" customWidth="1"/>
    <col min="42" max="42" width="8.57421875" style="0" customWidth="1"/>
  </cols>
  <sheetData>
    <row r="1" spans="1:42" s="202" customFormat="1" ht="67.5" customHeight="1">
      <c r="A1" s="413" t="s">
        <v>347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407" t="s">
        <v>350</v>
      </c>
      <c r="Z1" s="407"/>
      <c r="AA1" s="407"/>
      <c r="AB1" s="407"/>
      <c r="AC1" s="407"/>
      <c r="AD1" s="407"/>
      <c r="AE1" s="407"/>
      <c r="AF1" s="407"/>
      <c r="AG1" s="407"/>
      <c r="AH1" s="407"/>
      <c r="AI1" s="407"/>
      <c r="AJ1" s="407"/>
      <c r="AK1" s="407"/>
      <c r="AL1" s="407"/>
      <c r="AM1" s="407"/>
      <c r="AN1" s="407"/>
      <c r="AO1" s="407"/>
      <c r="AP1" s="407"/>
    </row>
    <row r="2" spans="1:42" ht="89.25" customHeight="1">
      <c r="A2" s="414" t="s">
        <v>351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415"/>
      <c r="AN2" s="415"/>
      <c r="AO2" s="415"/>
      <c r="AP2" s="415"/>
    </row>
    <row r="3" spans="1:42" s="260" customFormat="1" ht="29.25" customHeight="1">
      <c r="A3" s="259"/>
      <c r="B3" s="259"/>
      <c r="C3" s="259" t="s">
        <v>231</v>
      </c>
      <c r="D3" s="259"/>
      <c r="E3" s="259"/>
      <c r="F3" s="259"/>
      <c r="G3" s="259"/>
      <c r="H3" s="259"/>
      <c r="I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  <c r="W3" s="259"/>
      <c r="X3" s="259"/>
      <c r="Y3" s="259"/>
      <c r="Z3" s="259"/>
      <c r="AA3" s="259"/>
      <c r="AB3" s="259"/>
      <c r="AC3" s="259"/>
      <c r="AD3" s="259"/>
      <c r="AE3" s="259"/>
      <c r="AF3" s="259" t="s">
        <v>142</v>
      </c>
      <c r="AG3" s="259"/>
      <c r="AH3" s="259"/>
      <c r="AI3" s="259"/>
      <c r="AJ3" s="259"/>
      <c r="AK3" s="259"/>
      <c r="AL3" s="259"/>
      <c r="AM3" s="259"/>
      <c r="AN3" s="259"/>
      <c r="AO3" s="259"/>
      <c r="AP3" s="259"/>
    </row>
    <row r="4" spans="1:42" ht="6" customHeight="1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  <c r="Y4" s="325"/>
      <c r="Z4" s="325"/>
      <c r="AA4" s="325"/>
      <c r="AB4" s="325"/>
      <c r="AC4" s="325"/>
      <c r="AD4" s="325"/>
      <c r="AE4" s="325"/>
      <c r="AF4" s="325"/>
      <c r="AG4" s="325"/>
      <c r="AH4" s="325"/>
      <c r="AI4" s="325"/>
      <c r="AJ4" s="325"/>
      <c r="AK4" s="325"/>
      <c r="AL4" s="325"/>
      <c r="AM4" s="325"/>
      <c r="AN4" s="325"/>
      <c r="AO4" s="325"/>
      <c r="AP4" s="325"/>
    </row>
    <row r="5" spans="1:42" ht="17.25" customHeight="1">
      <c r="A5" s="381" t="s">
        <v>139</v>
      </c>
      <c r="B5" s="384" t="s">
        <v>138</v>
      </c>
      <c r="C5" s="385"/>
      <c r="D5" s="91" t="s">
        <v>14</v>
      </c>
      <c r="E5" s="117" t="s">
        <v>16</v>
      </c>
      <c r="F5" s="164" t="s">
        <v>18</v>
      </c>
      <c r="G5" s="164" t="s">
        <v>19</v>
      </c>
      <c r="H5" s="164" t="s">
        <v>20</v>
      </c>
      <c r="I5" s="165" t="s">
        <v>21</v>
      </c>
      <c r="J5" s="165" t="s">
        <v>22</v>
      </c>
      <c r="K5" s="165" t="s">
        <v>23</v>
      </c>
      <c r="L5" s="165" t="s">
        <v>24</v>
      </c>
      <c r="M5" s="165" t="s">
        <v>25</v>
      </c>
      <c r="N5" s="165" t="s">
        <v>26</v>
      </c>
      <c r="O5" s="165" t="s">
        <v>27</v>
      </c>
      <c r="P5" s="165" t="s">
        <v>28</v>
      </c>
      <c r="Q5" s="165" t="s">
        <v>29</v>
      </c>
      <c r="R5" s="165" t="s">
        <v>37</v>
      </c>
      <c r="S5" s="165" t="s">
        <v>38</v>
      </c>
      <c r="T5" s="165" t="s">
        <v>39</v>
      </c>
      <c r="U5" s="165" t="s">
        <v>40</v>
      </c>
      <c r="V5" s="165" t="s">
        <v>41</v>
      </c>
      <c r="W5" s="165" t="s">
        <v>42</v>
      </c>
      <c r="X5" s="165" t="s">
        <v>43</v>
      </c>
      <c r="Y5" s="165" t="s">
        <v>44</v>
      </c>
      <c r="Z5" s="165" t="s">
        <v>45</v>
      </c>
      <c r="AA5" s="165" t="s">
        <v>49</v>
      </c>
      <c r="AB5" s="165" t="s">
        <v>50</v>
      </c>
      <c r="AC5" s="165" t="s">
        <v>51</v>
      </c>
      <c r="AD5" s="165" t="s">
        <v>52</v>
      </c>
      <c r="AE5" s="165" t="s">
        <v>53</v>
      </c>
      <c r="AF5" s="165" t="s">
        <v>83</v>
      </c>
      <c r="AG5" s="165" t="s">
        <v>84</v>
      </c>
      <c r="AH5" s="382" t="s">
        <v>140</v>
      </c>
      <c r="AI5" s="164" t="s">
        <v>17</v>
      </c>
      <c r="AJ5" s="100" t="s">
        <v>15</v>
      </c>
      <c r="AK5" s="91" t="s">
        <v>11</v>
      </c>
      <c r="AL5" s="91" t="s">
        <v>12</v>
      </c>
      <c r="AM5" s="91" t="s">
        <v>13</v>
      </c>
      <c r="AN5" s="380" t="s">
        <v>149</v>
      </c>
      <c r="AO5" s="380" t="s">
        <v>248</v>
      </c>
      <c r="AP5" s="380" t="s">
        <v>151</v>
      </c>
    </row>
    <row r="6" spans="1:42" ht="39.75" customHeight="1">
      <c r="A6" s="381"/>
      <c r="B6" s="386"/>
      <c r="C6" s="387"/>
      <c r="D6" s="108">
        <v>1</v>
      </c>
      <c r="E6" s="108">
        <v>4</v>
      </c>
      <c r="F6" s="166">
        <v>4</v>
      </c>
      <c r="G6" s="166">
        <v>3</v>
      </c>
      <c r="H6" s="166">
        <v>2</v>
      </c>
      <c r="I6" s="167">
        <v>3</v>
      </c>
      <c r="J6" s="167">
        <v>1</v>
      </c>
      <c r="K6" s="167">
        <v>3</v>
      </c>
      <c r="L6" s="167">
        <v>2</v>
      </c>
      <c r="M6" s="167">
        <v>2</v>
      </c>
      <c r="N6" s="167">
        <v>2</v>
      </c>
      <c r="O6" s="107">
        <v>3</v>
      </c>
      <c r="P6" s="107">
        <v>3</v>
      </c>
      <c r="Q6" s="107">
        <v>3</v>
      </c>
      <c r="R6" s="107">
        <v>2</v>
      </c>
      <c r="S6" s="107">
        <v>2</v>
      </c>
      <c r="T6" s="109">
        <v>3</v>
      </c>
      <c r="U6" s="109">
        <v>3</v>
      </c>
      <c r="V6" s="109">
        <v>3</v>
      </c>
      <c r="W6" s="109">
        <v>2</v>
      </c>
      <c r="X6" s="109">
        <v>2</v>
      </c>
      <c r="Y6" s="109">
        <v>3</v>
      </c>
      <c r="Z6" s="109">
        <v>3</v>
      </c>
      <c r="AA6" s="109">
        <v>1</v>
      </c>
      <c r="AB6" s="109">
        <v>2</v>
      </c>
      <c r="AC6" s="109">
        <v>3</v>
      </c>
      <c r="AD6" s="109">
        <v>2</v>
      </c>
      <c r="AE6" s="109">
        <v>3</v>
      </c>
      <c r="AF6" s="109">
        <v>3</v>
      </c>
      <c r="AG6" s="109">
        <v>7</v>
      </c>
      <c r="AH6" s="383"/>
      <c r="AI6" s="166">
        <v>1</v>
      </c>
      <c r="AJ6" s="108">
        <v>3</v>
      </c>
      <c r="AK6" s="108">
        <v>2</v>
      </c>
      <c r="AL6" s="108">
        <v>2</v>
      </c>
      <c r="AM6" s="108">
        <v>4</v>
      </c>
      <c r="AN6" s="381"/>
      <c r="AO6" s="380"/>
      <c r="AP6" s="380"/>
    </row>
    <row r="7" spans="1:47" s="93" customFormat="1" ht="45" customHeight="1">
      <c r="A7" s="306">
        <v>1</v>
      </c>
      <c r="B7" s="304" t="s">
        <v>98</v>
      </c>
      <c r="C7" s="305" t="s">
        <v>58</v>
      </c>
      <c r="D7" s="149">
        <v>6.4</v>
      </c>
      <c r="E7" s="150">
        <v>7.3</v>
      </c>
      <c r="F7" s="150">
        <v>7</v>
      </c>
      <c r="G7" s="150">
        <v>5.7</v>
      </c>
      <c r="H7" s="150">
        <v>5.7</v>
      </c>
      <c r="I7" s="150">
        <v>5.8</v>
      </c>
      <c r="J7" s="150">
        <v>6.8</v>
      </c>
      <c r="K7" s="150">
        <v>6.7</v>
      </c>
      <c r="L7" s="150">
        <v>6.4</v>
      </c>
      <c r="M7" s="150">
        <v>6.9</v>
      </c>
      <c r="N7" s="150">
        <v>5</v>
      </c>
      <c r="O7" s="150">
        <v>6.4</v>
      </c>
      <c r="P7" s="150">
        <v>6</v>
      </c>
      <c r="Q7" s="289">
        <v>7.3</v>
      </c>
      <c r="R7" s="150">
        <v>7</v>
      </c>
      <c r="S7" s="150">
        <v>6.3</v>
      </c>
      <c r="T7" s="150">
        <v>7</v>
      </c>
      <c r="U7" s="150">
        <v>7.4</v>
      </c>
      <c r="V7" s="290">
        <v>6.8</v>
      </c>
      <c r="W7" s="290">
        <v>6</v>
      </c>
      <c r="X7" s="290">
        <v>7.3</v>
      </c>
      <c r="Y7" s="290">
        <v>6.7</v>
      </c>
      <c r="Z7" s="290">
        <v>7</v>
      </c>
      <c r="AA7" s="290">
        <v>7.1</v>
      </c>
      <c r="AB7" s="290">
        <v>6.3</v>
      </c>
      <c r="AC7" s="150">
        <v>7</v>
      </c>
      <c r="AD7" s="150">
        <v>6.3</v>
      </c>
      <c r="AE7" s="150">
        <v>7.3</v>
      </c>
      <c r="AF7" s="150">
        <v>6.2</v>
      </c>
      <c r="AG7" s="150">
        <v>7</v>
      </c>
      <c r="AH7" s="293">
        <f>(D7*$D$6+E7*$E$6+F7*$F$6+G7*$G$6+H7*$H$6+I7*$I$6+J7*$J$6+K7*$K$6+L7*$L$6+M7*$M$6+N7*$N$6+O7*$O$6+P7*$P$6+Q7*$Q$6+R7*$R$6+S7*$S$6+T7*$T6+U7*$U$6+V7*$V$6+W7*$W$6+X7*$X$6+Y7*$Y$6+Z7*$Z$6+AA7*$AA$6+AB7*$AB$6+AC7*$AC$6+AD7*$AD$6+AE7*$AE$6+AF7*$AF$6+AG7*$AG$6)/SUM($D$6:$AG$6)</f>
        <v>6.660000000000002</v>
      </c>
      <c r="AI7" s="150">
        <v>7</v>
      </c>
      <c r="AJ7" s="150">
        <v>7.3</v>
      </c>
      <c r="AK7" s="149">
        <v>6.5</v>
      </c>
      <c r="AL7" s="149">
        <v>7.5</v>
      </c>
      <c r="AM7" s="149">
        <v>7.7</v>
      </c>
      <c r="AN7" s="307">
        <v>7.8</v>
      </c>
      <c r="AO7" s="122" t="str">
        <f>IF(AH7&lt;4.95,"YÕu",IF(AH7&lt;5.95,"Trung b×nh",IF(AH7&lt;6.95,"TB.Kh¸",IF(AH7&lt;7.95,"Kh¸",IF(AH7&lt;8.95,"Tèt","XuÊt s¾c")))))</f>
        <v>TB.Kh¸</v>
      </c>
      <c r="AP7" s="161"/>
      <c r="AR7" s="256">
        <v>8.5</v>
      </c>
      <c r="AS7" s="256">
        <v>7</v>
      </c>
      <c r="AT7" s="257">
        <v>8</v>
      </c>
      <c r="AU7" s="261">
        <f>AVERAGE(AR7:AT7)</f>
        <v>7.833333333333333</v>
      </c>
    </row>
    <row r="8" spans="1:47" s="93" customFormat="1" ht="45" customHeight="1">
      <c r="A8" s="306">
        <v>2</v>
      </c>
      <c r="B8" s="304" t="s">
        <v>61</v>
      </c>
      <c r="C8" s="305" t="s">
        <v>60</v>
      </c>
      <c r="D8" s="150">
        <v>5</v>
      </c>
      <c r="E8" s="150">
        <v>6</v>
      </c>
      <c r="F8" s="150">
        <v>6.3</v>
      </c>
      <c r="G8" s="150">
        <v>5</v>
      </c>
      <c r="H8" s="150">
        <v>5</v>
      </c>
      <c r="I8" s="150">
        <v>5</v>
      </c>
      <c r="J8" s="150">
        <v>6.2</v>
      </c>
      <c r="K8" s="150">
        <v>6.8</v>
      </c>
      <c r="L8" s="150">
        <v>7</v>
      </c>
      <c r="M8" s="150">
        <v>6.6</v>
      </c>
      <c r="N8" s="150">
        <v>5</v>
      </c>
      <c r="O8" s="150">
        <v>7.1</v>
      </c>
      <c r="P8" s="150">
        <v>5.4</v>
      </c>
      <c r="Q8" s="290">
        <v>7.3</v>
      </c>
      <c r="R8" s="150">
        <v>6</v>
      </c>
      <c r="S8" s="150">
        <v>6.7</v>
      </c>
      <c r="T8" s="150">
        <v>6.4</v>
      </c>
      <c r="U8" s="150">
        <v>6.7</v>
      </c>
      <c r="V8" s="290">
        <v>7</v>
      </c>
      <c r="W8" s="290">
        <v>6.6</v>
      </c>
      <c r="X8" s="290">
        <v>7</v>
      </c>
      <c r="Y8" s="290">
        <v>6.7</v>
      </c>
      <c r="Z8" s="290">
        <v>6.7</v>
      </c>
      <c r="AA8" s="290">
        <v>6.7</v>
      </c>
      <c r="AB8" s="290">
        <v>6.7</v>
      </c>
      <c r="AC8" s="150">
        <v>7</v>
      </c>
      <c r="AD8" s="150">
        <v>6.7</v>
      </c>
      <c r="AE8" s="150">
        <v>6.8</v>
      </c>
      <c r="AF8" s="150">
        <v>6.6</v>
      </c>
      <c r="AG8" s="150">
        <v>7</v>
      </c>
      <c r="AH8" s="293">
        <f>(D8*$D$6+E8*$E$6+F8*$F$6+G8*$G$6+H8*$H$6+I8*$I$6+J8*$J$6+K8*$K$6+L8*$L$6+M8*$M$6+N8*$N$6+O8*$O$6+P8*$P$6+Q8*$Q$6+R8*$R$6+S8*$S$6+T8*$T7+U8*$U$6+V8*$V$6+W8*$W$6+X8*$X$6+Y8*$Y$6+Z8*$Z$6+AA8*$AA$6+AB8*$AB$6+AC8*$AC$6+AD8*$AD$6+AE8*$AE$6+AF8*$AF$6+AG8*$AG$6)/SUM($D$6:$AG$6)</f>
        <v>6.7475</v>
      </c>
      <c r="AI8" s="150">
        <v>7.4</v>
      </c>
      <c r="AJ8" s="150">
        <v>7</v>
      </c>
      <c r="AK8" s="150">
        <v>5</v>
      </c>
      <c r="AL8" s="150">
        <v>5</v>
      </c>
      <c r="AM8" s="150">
        <v>6.3</v>
      </c>
      <c r="AN8" s="307">
        <v>7.7</v>
      </c>
      <c r="AO8" s="122" t="str">
        <f>IF(AH8&lt;4.95,"YÕu",IF(AH8&lt;5.95,"Trung b×nh",IF(AH8&lt;6.95,"TB.Kh¸",IF(AH8&lt;7.95,"Kh¸",IF(AH8&lt;8.95,"Tèt","XuÊt s¾c")))))</f>
        <v>TB.Kh¸</v>
      </c>
      <c r="AP8" s="160"/>
      <c r="AQ8" s="104"/>
      <c r="AR8" s="256">
        <v>7.5</v>
      </c>
      <c r="AS8" s="256">
        <v>7.5</v>
      </c>
      <c r="AT8" s="257">
        <v>8</v>
      </c>
      <c r="AU8" s="261">
        <f>AVERAGE(AR8:AT8)</f>
        <v>7.666666666666667</v>
      </c>
    </row>
    <row r="9" spans="1:47" s="93" customFormat="1" ht="45" customHeight="1">
      <c r="A9" s="306">
        <v>3</v>
      </c>
      <c r="B9" s="304" t="s">
        <v>101</v>
      </c>
      <c r="C9" s="305" t="s">
        <v>8</v>
      </c>
      <c r="D9" s="291">
        <v>7.4</v>
      </c>
      <c r="E9" s="291">
        <v>7.6</v>
      </c>
      <c r="F9" s="291">
        <v>7.3</v>
      </c>
      <c r="G9" s="291">
        <v>5</v>
      </c>
      <c r="H9" s="291">
        <v>6.7</v>
      </c>
      <c r="I9" s="291">
        <v>5.4</v>
      </c>
      <c r="J9" s="291">
        <v>7.4</v>
      </c>
      <c r="K9" s="291">
        <v>6.2</v>
      </c>
      <c r="L9" s="291">
        <v>6.2</v>
      </c>
      <c r="M9" s="291">
        <v>6.2</v>
      </c>
      <c r="N9" s="291">
        <v>5</v>
      </c>
      <c r="O9" s="291">
        <v>6.7</v>
      </c>
      <c r="P9" s="291">
        <v>6</v>
      </c>
      <c r="Q9" s="292">
        <v>7.8</v>
      </c>
      <c r="R9" s="291">
        <v>7.7</v>
      </c>
      <c r="S9" s="291">
        <v>6.3</v>
      </c>
      <c r="T9" s="291">
        <v>7</v>
      </c>
      <c r="U9" s="291">
        <v>8</v>
      </c>
      <c r="V9" s="292">
        <v>7.1</v>
      </c>
      <c r="W9" s="292">
        <v>6.4</v>
      </c>
      <c r="X9" s="292">
        <v>7.3</v>
      </c>
      <c r="Y9" s="292">
        <v>6.7</v>
      </c>
      <c r="Z9" s="292">
        <v>6.3</v>
      </c>
      <c r="AA9" s="292">
        <v>6.7</v>
      </c>
      <c r="AB9" s="292">
        <v>6.3</v>
      </c>
      <c r="AC9" s="291">
        <v>6.7</v>
      </c>
      <c r="AD9" s="291">
        <v>6.3</v>
      </c>
      <c r="AE9" s="291">
        <v>7.8</v>
      </c>
      <c r="AF9" s="291">
        <v>6.4</v>
      </c>
      <c r="AG9" s="291">
        <v>7</v>
      </c>
      <c r="AH9" s="293">
        <f>(D9*$D$6+E9*$E$6+F9*$F$6+G9*$G$6+H9*$H$6+I9*$I$6+J9*$J$6+K9*$K$6+L9*$L$6+M9*$M$6+N9*$N$6+O9*$O$6+P9*$P$6+Q9*$Q$6+R9*$R$6+S9*$S$6+T9*$T8+U9*$U$6+V9*$V$6+W9*$W$6+X9*$X$6+Y9*$Y$6+Z9*$Z$6+AA9*$AA$6+AB9*$AB$6+AC9*$AC$6+AD9*$AD$6+AE9*$AE$6+AF9*$AF$6+AG9*$AG$6)/SUM($D$6:$AG$6)</f>
        <v>7.025000000000001</v>
      </c>
      <c r="AI9" s="150">
        <v>8.4</v>
      </c>
      <c r="AJ9" s="150">
        <v>7.5</v>
      </c>
      <c r="AK9" s="150">
        <v>6.4</v>
      </c>
      <c r="AL9" s="150">
        <v>6.4</v>
      </c>
      <c r="AM9" s="150">
        <v>6</v>
      </c>
      <c r="AN9" s="307">
        <v>8</v>
      </c>
      <c r="AO9" s="122" t="str">
        <f>IF(AH9&lt;4.95,"YÕu",IF(AH9&lt;5.95,"Trung b×nh",IF(AH9&lt;6.95,"TB.Kh¸",IF(AH9&lt;7.95,"Kh¸",IF(AH9&lt;8.95,"Tèt","XuÊt s¾c")))))</f>
        <v>Kh¸</v>
      </c>
      <c r="AP9" s="161"/>
      <c r="AR9" s="256">
        <v>8</v>
      </c>
      <c r="AS9" s="256">
        <v>8</v>
      </c>
      <c r="AT9" s="257">
        <v>8</v>
      </c>
      <c r="AU9" s="261">
        <f>AVERAGE(AR9:AT9)</f>
        <v>8</v>
      </c>
    </row>
    <row r="10" spans="1:47" s="93" customFormat="1" ht="45" customHeight="1">
      <c r="A10" s="306">
        <v>4</v>
      </c>
      <c r="B10" s="304" t="s">
        <v>102</v>
      </c>
      <c r="C10" s="305" t="s">
        <v>32</v>
      </c>
      <c r="D10" s="291">
        <v>6.4</v>
      </c>
      <c r="E10" s="291">
        <v>7.2</v>
      </c>
      <c r="F10" s="291">
        <v>7</v>
      </c>
      <c r="G10" s="291">
        <v>6</v>
      </c>
      <c r="H10" s="291">
        <v>6.4</v>
      </c>
      <c r="I10" s="291">
        <v>6</v>
      </c>
      <c r="J10" s="291">
        <v>6.8</v>
      </c>
      <c r="K10" s="291">
        <v>6.2</v>
      </c>
      <c r="L10" s="291">
        <v>7</v>
      </c>
      <c r="M10" s="291">
        <v>6.6</v>
      </c>
      <c r="N10" s="291">
        <v>6</v>
      </c>
      <c r="O10" s="291">
        <v>7.6</v>
      </c>
      <c r="P10" s="291">
        <v>6</v>
      </c>
      <c r="Q10" s="292">
        <v>7.2</v>
      </c>
      <c r="R10" s="291">
        <v>6.3</v>
      </c>
      <c r="S10" s="291">
        <v>6</v>
      </c>
      <c r="T10" s="291">
        <v>6.6</v>
      </c>
      <c r="U10" s="291">
        <v>7.3</v>
      </c>
      <c r="V10" s="292">
        <v>6.8</v>
      </c>
      <c r="W10" s="292">
        <v>6.6</v>
      </c>
      <c r="X10" s="292">
        <v>6.6</v>
      </c>
      <c r="Y10" s="292">
        <v>6.3</v>
      </c>
      <c r="Z10" s="292">
        <v>7</v>
      </c>
      <c r="AA10" s="292">
        <v>6.7</v>
      </c>
      <c r="AB10" s="292">
        <v>6</v>
      </c>
      <c r="AC10" s="292">
        <v>6.7</v>
      </c>
      <c r="AD10" s="292">
        <v>6</v>
      </c>
      <c r="AE10" s="292">
        <v>7.2</v>
      </c>
      <c r="AF10" s="292">
        <v>6.6</v>
      </c>
      <c r="AG10" s="292">
        <v>7</v>
      </c>
      <c r="AH10" s="293">
        <f>(D10*$D$6+E10*$E$6+F10*$F$6+G10*$G$6+H10*$H$6+I10*$I$6+J10*$J$6+K10*$K$6+L10*$L$6+M10*$M$6+N10*$N$6+O10*$O$6+P10*$P$6+Q10*$Q$6+R10*$R$6+S10*$S$6+T10*$T9+U10*$U$6+V10*$V$6+W10*$W$6+X10*$X$6+Y10*$Y$6+Z10*$Z$6+AA10*$AA$6+AB10*$AB$6+AC10*$AC$6+AD10*$AD$6+AE10*$AE$6+AF10*$AF$6+AG10*$AG$6)/SUM($D$6:$AG$6)</f>
        <v>6.994999999999999</v>
      </c>
      <c r="AI10" s="150">
        <v>7.4</v>
      </c>
      <c r="AJ10" s="150">
        <v>7.7</v>
      </c>
      <c r="AK10" s="150">
        <v>6.7</v>
      </c>
      <c r="AL10" s="150">
        <v>6.6</v>
      </c>
      <c r="AM10" s="150">
        <v>7.2</v>
      </c>
      <c r="AN10" s="307">
        <v>8.7</v>
      </c>
      <c r="AO10" s="122" t="str">
        <f>IF(AH10&lt;4.95,"YÕu",IF(AH10&lt;5.95,"Trung b×nh",IF(AH10&lt;6.95,"TB.Kh¸",IF(AH10&lt;7.95,"Kh¸",IF(AH10&lt;8.95,"Tèt","XuÊt s¾c")))))</f>
        <v>Kh¸</v>
      </c>
      <c r="AP10" s="161"/>
      <c r="AR10" s="256">
        <v>8.5</v>
      </c>
      <c r="AS10" s="256">
        <v>8.5</v>
      </c>
      <c r="AT10" s="257">
        <v>9</v>
      </c>
      <c r="AU10" s="261">
        <f>AVERAGE(AR10:AT10)</f>
        <v>8.666666666666666</v>
      </c>
    </row>
    <row r="11" spans="1:40" s="260" customFormat="1" ht="26.25" customHeight="1">
      <c r="A11" s="269" t="s">
        <v>259</v>
      </c>
      <c r="B11" s="262"/>
      <c r="C11" s="262"/>
      <c r="D11" s="269" t="s">
        <v>348</v>
      </c>
      <c r="E11" s="263"/>
      <c r="F11" s="263"/>
      <c r="G11" s="263"/>
      <c r="H11" s="264"/>
      <c r="I11" s="264"/>
      <c r="J11" s="264"/>
      <c r="K11" s="264"/>
      <c r="L11" s="265"/>
      <c r="M11" s="269" t="s">
        <v>349</v>
      </c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B11" s="266"/>
      <c r="AC11" s="266"/>
      <c r="AD11" s="266"/>
      <c r="AE11" s="266"/>
      <c r="AF11" s="266"/>
      <c r="AG11" s="264"/>
      <c r="AH11" s="264"/>
      <c r="AI11" s="264"/>
      <c r="AJ11" s="271"/>
      <c r="AK11" s="271"/>
      <c r="AL11" s="271"/>
      <c r="AM11" s="264"/>
      <c r="AN11" s="302"/>
    </row>
    <row r="12" spans="2:41" s="260" customFormat="1" ht="23.25">
      <c r="B12" s="267"/>
      <c r="C12" s="268"/>
      <c r="D12" s="272" t="s">
        <v>264</v>
      </c>
      <c r="E12" s="269"/>
      <c r="F12" s="269"/>
      <c r="G12" s="269"/>
      <c r="H12" s="270"/>
      <c r="I12" s="270"/>
      <c r="J12" s="269"/>
      <c r="K12" s="269"/>
      <c r="L12" s="269"/>
      <c r="M12" s="271"/>
      <c r="N12" s="271"/>
      <c r="O12" s="269"/>
      <c r="P12" s="271"/>
      <c r="Q12" s="269"/>
      <c r="R12" s="269"/>
      <c r="S12" s="269"/>
      <c r="T12" s="269"/>
      <c r="U12" s="269"/>
      <c r="V12" s="269"/>
      <c r="W12" s="271"/>
      <c r="X12" s="269"/>
      <c r="Y12" s="271"/>
      <c r="Z12" s="271"/>
      <c r="AA12" s="271"/>
      <c r="AB12" s="271"/>
      <c r="AC12" s="269"/>
      <c r="AD12" s="271"/>
      <c r="AE12" s="271"/>
      <c r="AF12" s="309" t="s">
        <v>260</v>
      </c>
      <c r="AG12" s="269"/>
      <c r="AH12" s="271"/>
      <c r="AI12" s="271"/>
      <c r="AJ12" s="271"/>
      <c r="AK12" s="271"/>
      <c r="AL12" s="271"/>
      <c r="AM12" s="271"/>
      <c r="AN12" s="303"/>
      <c r="AO12" s="288"/>
    </row>
    <row r="13" spans="3:40" s="260" customFormat="1" ht="34.5" customHeight="1">
      <c r="C13" s="411" t="s">
        <v>232</v>
      </c>
      <c r="D13" s="411"/>
      <c r="E13" s="411"/>
      <c r="F13" s="411"/>
      <c r="G13" s="411"/>
      <c r="H13" s="274"/>
      <c r="I13" s="274"/>
      <c r="J13" s="274"/>
      <c r="L13" s="274"/>
      <c r="P13" s="274"/>
      <c r="Q13" s="274"/>
      <c r="R13" s="274" t="s">
        <v>261</v>
      </c>
      <c r="S13" s="275"/>
      <c r="T13" s="275"/>
      <c r="U13" s="275"/>
      <c r="V13" s="275"/>
      <c r="W13" s="275"/>
      <c r="X13" s="275"/>
      <c r="Y13" s="275"/>
      <c r="Z13" s="275"/>
      <c r="AA13" s="274"/>
      <c r="AG13" s="412" t="s">
        <v>159</v>
      </c>
      <c r="AH13" s="412"/>
      <c r="AI13" s="412"/>
      <c r="AJ13" s="412"/>
      <c r="AK13" s="412"/>
      <c r="AL13" s="412"/>
      <c r="AM13" s="412"/>
      <c r="AN13" s="287"/>
    </row>
    <row r="14" spans="1:40" s="276" customFormat="1" ht="21.75">
      <c r="A14" s="278"/>
      <c r="B14" s="278"/>
      <c r="C14" s="278"/>
      <c r="D14" s="278"/>
      <c r="E14" s="278"/>
      <c r="F14" s="279"/>
      <c r="H14" s="280"/>
      <c r="I14" s="280"/>
      <c r="J14" s="280"/>
      <c r="K14" s="280"/>
      <c r="M14" s="281"/>
      <c r="N14" s="281"/>
      <c r="O14" s="281"/>
      <c r="P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0"/>
      <c r="AB14" s="280"/>
      <c r="AC14" s="280"/>
      <c r="AD14" s="280"/>
      <c r="AE14" s="280"/>
      <c r="AF14" s="280"/>
      <c r="AG14" s="278"/>
      <c r="AH14" s="278"/>
      <c r="AJ14" s="282"/>
      <c r="AK14" s="282"/>
      <c r="AM14" s="101"/>
      <c r="AN14" s="277"/>
    </row>
    <row r="15" spans="1:40" s="276" customFormat="1" ht="21.75">
      <c r="A15" s="278"/>
      <c r="B15" s="278"/>
      <c r="C15" s="278"/>
      <c r="D15" s="278"/>
      <c r="E15" s="278"/>
      <c r="F15" s="279"/>
      <c r="H15" s="280"/>
      <c r="I15" s="280"/>
      <c r="J15" s="280"/>
      <c r="K15" s="280"/>
      <c r="M15" s="281"/>
      <c r="N15" s="281"/>
      <c r="O15" s="281"/>
      <c r="P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0"/>
      <c r="AB15" s="280"/>
      <c r="AC15" s="280"/>
      <c r="AD15" s="280"/>
      <c r="AE15" s="280"/>
      <c r="AF15" s="280"/>
      <c r="AG15" s="278"/>
      <c r="AH15" s="278"/>
      <c r="AJ15" s="282"/>
      <c r="AK15" s="282"/>
      <c r="AM15" s="101"/>
      <c r="AN15" s="277"/>
    </row>
    <row r="16" spans="1:40" s="276" customFormat="1" ht="21.75">
      <c r="A16" s="278"/>
      <c r="B16" s="278"/>
      <c r="C16" s="278"/>
      <c r="D16" s="278"/>
      <c r="E16" s="278"/>
      <c r="F16" s="279"/>
      <c r="H16" s="280"/>
      <c r="I16" s="280"/>
      <c r="J16" s="280"/>
      <c r="K16" s="280"/>
      <c r="M16" s="281"/>
      <c r="N16" s="281"/>
      <c r="O16" s="281"/>
      <c r="P16" s="281"/>
      <c r="R16" s="281"/>
      <c r="S16" s="281"/>
      <c r="T16" s="281"/>
      <c r="U16" s="281"/>
      <c r="V16" s="281"/>
      <c r="W16" s="281"/>
      <c r="X16" s="281"/>
      <c r="Y16" s="281"/>
      <c r="Z16" s="281"/>
      <c r="AA16" s="280"/>
      <c r="AB16" s="280"/>
      <c r="AC16" s="280"/>
      <c r="AD16" s="280"/>
      <c r="AE16" s="280"/>
      <c r="AF16" s="280"/>
      <c r="AG16" s="278"/>
      <c r="AH16" s="278"/>
      <c r="AJ16" s="282"/>
      <c r="AK16" s="282"/>
      <c r="AM16" s="101"/>
      <c r="AN16" s="277"/>
    </row>
    <row r="17" spans="8:40" s="276" customFormat="1" ht="20.25"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283"/>
      <c r="V17" s="283"/>
      <c r="W17" s="283"/>
      <c r="X17" s="283"/>
      <c r="Y17" s="283"/>
      <c r="Z17" s="283"/>
      <c r="AA17" s="283"/>
      <c r="AB17" s="283"/>
      <c r="AC17" s="283"/>
      <c r="AD17" s="283"/>
      <c r="AE17" s="283"/>
      <c r="AF17" s="283"/>
      <c r="AG17" s="282"/>
      <c r="AH17" s="282"/>
      <c r="AJ17" s="282"/>
      <c r="AK17" s="282"/>
      <c r="AM17" s="101"/>
      <c r="AN17" s="277"/>
    </row>
    <row r="18" spans="8:40" s="276" customFormat="1" ht="20.25"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2"/>
      <c r="AH18" s="282"/>
      <c r="AJ18" s="282"/>
      <c r="AK18" s="282"/>
      <c r="AM18" s="101"/>
      <c r="AN18" s="277"/>
    </row>
    <row r="19" spans="1:42" s="260" customFormat="1" ht="37.5" customHeight="1">
      <c r="A19" s="288"/>
      <c r="B19" s="429"/>
      <c r="C19" s="432" t="s">
        <v>263</v>
      </c>
      <c r="D19" s="432"/>
      <c r="E19" s="432"/>
      <c r="F19" s="432"/>
      <c r="G19" s="432"/>
      <c r="H19" s="429"/>
      <c r="I19" s="429"/>
      <c r="J19" s="429"/>
      <c r="K19" s="288"/>
      <c r="L19" s="288"/>
      <c r="M19" s="288"/>
      <c r="N19" s="288"/>
      <c r="O19" s="288"/>
      <c r="P19" s="288"/>
      <c r="Q19" s="429"/>
      <c r="R19" s="432" t="s">
        <v>198</v>
      </c>
      <c r="S19" s="432"/>
      <c r="T19" s="432"/>
      <c r="U19" s="432"/>
      <c r="V19" s="432"/>
      <c r="W19" s="432"/>
      <c r="X19" s="432"/>
      <c r="Y19" s="432"/>
      <c r="Z19" s="430"/>
      <c r="AA19" s="429"/>
      <c r="AB19" s="288"/>
      <c r="AC19" s="288"/>
      <c r="AD19" s="288"/>
      <c r="AE19" s="288"/>
      <c r="AF19" s="288"/>
      <c r="AG19" s="433" t="s">
        <v>145</v>
      </c>
      <c r="AH19" s="433"/>
      <c r="AI19" s="433"/>
      <c r="AJ19" s="433"/>
      <c r="AK19" s="433"/>
      <c r="AL19" s="433"/>
      <c r="AM19" s="433"/>
      <c r="AN19" s="431"/>
      <c r="AO19" s="431"/>
      <c r="AP19" s="288"/>
    </row>
    <row r="20" spans="1:42" s="260" customFormat="1" ht="18" customHeight="1">
      <c r="A20" s="285"/>
      <c r="B20" s="284"/>
      <c r="C20" s="286"/>
      <c r="D20" s="286"/>
      <c r="E20" s="286"/>
      <c r="F20" s="286"/>
      <c r="G20" s="286"/>
      <c r="H20" s="284"/>
      <c r="I20" s="284"/>
      <c r="J20" s="284"/>
      <c r="K20" s="285"/>
      <c r="L20" s="285"/>
      <c r="M20" s="285"/>
      <c r="N20" s="285"/>
      <c r="O20" s="285"/>
      <c r="P20" s="285"/>
      <c r="Q20" s="284"/>
      <c r="R20" s="286"/>
      <c r="S20" s="286"/>
      <c r="T20" s="286"/>
      <c r="U20" s="286"/>
      <c r="V20" s="286"/>
      <c r="W20" s="286"/>
      <c r="X20" s="286"/>
      <c r="Y20" s="286"/>
      <c r="Z20" s="286"/>
      <c r="AA20" s="284"/>
      <c r="AB20" s="285"/>
      <c r="AC20" s="285"/>
      <c r="AD20" s="285"/>
      <c r="AE20" s="285"/>
      <c r="AF20" s="285"/>
      <c r="AG20" s="324"/>
      <c r="AH20" s="324"/>
      <c r="AI20" s="324"/>
      <c r="AJ20" s="324"/>
      <c r="AK20" s="324"/>
      <c r="AL20" s="324"/>
      <c r="AM20" s="324"/>
      <c r="AN20" s="308"/>
      <c r="AO20" s="308"/>
      <c r="AP20" s="285"/>
    </row>
    <row r="21" spans="2:41" s="101" customFormat="1" ht="21" customHeight="1">
      <c r="B21" s="182" t="s">
        <v>160</v>
      </c>
      <c r="C21" s="294"/>
      <c r="D21" s="294"/>
      <c r="I21" s="295" t="s">
        <v>262</v>
      </c>
      <c r="J21" s="296"/>
      <c r="K21" s="103"/>
      <c r="L21" s="103"/>
      <c r="M21" s="103"/>
      <c r="O21" s="103"/>
      <c r="Q21" s="296"/>
      <c r="R21" s="297" t="s">
        <v>239</v>
      </c>
      <c r="S21" s="296"/>
      <c r="T21" s="296"/>
      <c r="U21" s="294"/>
      <c r="V21" s="294"/>
      <c r="W21" s="294"/>
      <c r="X21" s="294"/>
      <c r="Y21" s="294"/>
      <c r="AE21" s="182" t="s">
        <v>252</v>
      </c>
      <c r="AF21" s="295"/>
      <c r="AG21" s="103"/>
      <c r="AH21" s="298"/>
      <c r="AI21" s="103"/>
      <c r="AJ21" s="299"/>
      <c r="AK21" s="299"/>
      <c r="AL21" s="299"/>
      <c r="AM21" s="299"/>
      <c r="AN21" s="299"/>
      <c r="AO21" s="299"/>
    </row>
    <row r="22" spans="2:41" s="101" customFormat="1" ht="21" customHeight="1">
      <c r="B22" s="182" t="s">
        <v>169</v>
      </c>
      <c r="C22" s="294"/>
      <c r="D22" s="294"/>
      <c r="F22" s="298"/>
      <c r="I22" s="295" t="s">
        <v>164</v>
      </c>
      <c r="K22" s="103"/>
      <c r="L22" s="103"/>
      <c r="M22" s="103"/>
      <c r="O22" s="103"/>
      <c r="Q22" s="296"/>
      <c r="R22" s="297" t="s">
        <v>240</v>
      </c>
      <c r="S22" s="296"/>
      <c r="T22" s="296"/>
      <c r="U22" s="294"/>
      <c r="V22" s="294"/>
      <c r="W22" s="294"/>
      <c r="X22" s="294"/>
      <c r="Y22" s="294"/>
      <c r="AE22" s="182" t="s">
        <v>254</v>
      </c>
      <c r="AF22" s="103"/>
      <c r="AG22" s="103"/>
      <c r="AH22" s="298"/>
      <c r="AI22" s="103"/>
      <c r="AJ22" s="299"/>
      <c r="AK22" s="299"/>
      <c r="AL22" s="299"/>
      <c r="AM22" s="299"/>
      <c r="AN22" s="299"/>
      <c r="AO22" s="299"/>
    </row>
    <row r="23" spans="2:42" s="101" customFormat="1" ht="21" customHeight="1">
      <c r="B23" s="182" t="s">
        <v>352</v>
      </c>
      <c r="C23" s="183"/>
      <c r="D23" s="182"/>
      <c r="G23" s="182" t="s">
        <v>165</v>
      </c>
      <c r="I23" s="170"/>
      <c r="J23" s="182"/>
      <c r="K23" s="182"/>
      <c r="L23" s="170"/>
      <c r="R23" s="300" t="s">
        <v>241</v>
      </c>
      <c r="T23" s="182"/>
      <c r="U23" s="182"/>
      <c r="V23" s="182"/>
      <c r="W23" s="182"/>
      <c r="X23" s="182"/>
      <c r="AE23" s="182" t="s">
        <v>253</v>
      </c>
      <c r="AF23" s="182"/>
      <c r="AG23" s="182"/>
      <c r="AH23" s="182"/>
      <c r="AI23" s="182"/>
      <c r="AJ23" s="182"/>
      <c r="AN23" s="182"/>
      <c r="AO23" s="182"/>
      <c r="AP23" s="183"/>
    </row>
    <row r="24" spans="2:33" s="101" customFormat="1" ht="21" customHeight="1">
      <c r="B24" s="182" t="s">
        <v>171</v>
      </c>
      <c r="C24" s="183"/>
      <c r="D24" s="182"/>
      <c r="G24" s="301" t="s">
        <v>166</v>
      </c>
      <c r="I24" s="170"/>
      <c r="J24" s="170"/>
      <c r="K24" s="170"/>
      <c r="L24" s="170"/>
      <c r="R24" s="183" t="s">
        <v>242</v>
      </c>
      <c r="T24" s="170"/>
      <c r="U24" s="170"/>
      <c r="V24" s="170"/>
      <c r="W24" s="170"/>
      <c r="X24" s="170"/>
      <c r="AE24" s="182" t="s">
        <v>255</v>
      </c>
      <c r="AF24" s="170"/>
      <c r="AG24" s="170"/>
    </row>
    <row r="25" spans="2:33" s="101" customFormat="1" ht="21" customHeight="1">
      <c r="B25" s="182" t="s">
        <v>122</v>
      </c>
      <c r="C25" s="183"/>
      <c r="D25" s="182"/>
      <c r="F25" s="170"/>
      <c r="G25" s="182" t="s">
        <v>167</v>
      </c>
      <c r="H25" s="170"/>
      <c r="I25" s="170"/>
      <c r="J25" s="170"/>
      <c r="K25" s="170"/>
      <c r="L25" s="170"/>
      <c r="M25" s="170"/>
      <c r="O25" s="170"/>
      <c r="Q25" s="170"/>
      <c r="R25" s="183" t="s">
        <v>243</v>
      </c>
      <c r="S25" s="170"/>
      <c r="T25" s="170"/>
      <c r="U25" s="170"/>
      <c r="V25" s="170"/>
      <c r="W25" s="170"/>
      <c r="X25" s="170"/>
      <c r="Y25" s="170"/>
      <c r="AE25" s="182" t="s">
        <v>265</v>
      </c>
      <c r="AF25" s="170"/>
      <c r="AG25" s="170"/>
    </row>
    <row r="26" spans="2:33" s="101" customFormat="1" ht="21" customHeight="1">
      <c r="B26" s="182" t="s">
        <v>172</v>
      </c>
      <c r="C26" s="183"/>
      <c r="D26" s="182"/>
      <c r="F26" s="170"/>
      <c r="G26" s="182" t="s">
        <v>168</v>
      </c>
      <c r="H26" s="170"/>
      <c r="I26" s="170"/>
      <c r="J26" s="170"/>
      <c r="K26" s="170"/>
      <c r="L26" s="170"/>
      <c r="M26" s="170"/>
      <c r="O26" s="170"/>
      <c r="Q26" s="170"/>
      <c r="R26" s="300" t="s">
        <v>256</v>
      </c>
      <c r="S26" s="170"/>
      <c r="T26" s="170"/>
      <c r="U26" s="170"/>
      <c r="V26" s="170"/>
      <c r="W26" s="170"/>
      <c r="X26" s="170"/>
      <c r="Y26" s="170"/>
      <c r="AE26" s="182" t="s">
        <v>257</v>
      </c>
      <c r="AF26" s="170"/>
      <c r="AG26" s="170"/>
    </row>
    <row r="27" spans="2:33" s="101" customFormat="1" ht="21" customHeight="1">
      <c r="B27" s="182" t="s">
        <v>161</v>
      </c>
      <c r="C27" s="183"/>
      <c r="D27" s="183"/>
      <c r="F27" s="170"/>
      <c r="G27" s="182" t="s">
        <v>173</v>
      </c>
      <c r="H27" s="170"/>
      <c r="I27" s="170"/>
      <c r="J27" s="170"/>
      <c r="K27" s="170"/>
      <c r="L27" s="170"/>
      <c r="M27" s="170"/>
      <c r="O27" s="170"/>
      <c r="Q27" s="170"/>
      <c r="R27" s="182" t="s">
        <v>249</v>
      </c>
      <c r="S27" s="170"/>
      <c r="T27" s="170"/>
      <c r="U27" s="170"/>
      <c r="V27" s="170"/>
      <c r="W27" s="170"/>
      <c r="X27" s="170"/>
      <c r="Y27" s="170"/>
      <c r="AE27" s="182" t="s">
        <v>258</v>
      </c>
      <c r="AF27" s="170"/>
      <c r="AG27" s="170"/>
    </row>
    <row r="28" spans="2:33" s="101" customFormat="1" ht="21" customHeight="1">
      <c r="B28" s="182" t="s">
        <v>162</v>
      </c>
      <c r="C28" s="183"/>
      <c r="D28" s="183"/>
      <c r="F28" s="170"/>
      <c r="G28" s="300" t="s">
        <v>237</v>
      </c>
      <c r="H28" s="170"/>
      <c r="I28" s="170"/>
      <c r="J28" s="170"/>
      <c r="K28" s="170"/>
      <c r="L28" s="170"/>
      <c r="M28" s="170"/>
      <c r="O28" s="170"/>
      <c r="Q28" s="170"/>
      <c r="R28" s="182" t="s">
        <v>250</v>
      </c>
      <c r="S28" s="170"/>
      <c r="T28" s="170"/>
      <c r="U28" s="170"/>
      <c r="V28" s="170"/>
      <c r="W28" s="170"/>
      <c r="X28" s="170"/>
      <c r="Y28" s="170"/>
      <c r="AE28" s="182" t="s">
        <v>266</v>
      </c>
      <c r="AF28" s="170"/>
      <c r="AG28" s="170"/>
    </row>
    <row r="29" spans="2:33" s="101" customFormat="1" ht="21" customHeight="1">
      <c r="B29" s="182" t="s">
        <v>174</v>
      </c>
      <c r="F29" s="170"/>
      <c r="G29" s="300" t="s">
        <v>238</v>
      </c>
      <c r="H29" s="170"/>
      <c r="I29" s="170"/>
      <c r="J29" s="170"/>
      <c r="K29" s="170"/>
      <c r="L29" s="170"/>
      <c r="M29" s="170"/>
      <c r="O29" s="170"/>
      <c r="Q29" s="170"/>
      <c r="R29" s="182" t="s">
        <v>251</v>
      </c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</row>
  </sheetData>
  <sheetProtection/>
  <mergeCells count="15">
    <mergeCell ref="Y1:AP1"/>
    <mergeCell ref="A1:N1"/>
    <mergeCell ref="AP5:AP6"/>
    <mergeCell ref="A2:AP2"/>
    <mergeCell ref="AO5:AO6"/>
    <mergeCell ref="A4:AP4"/>
    <mergeCell ref="B5:C6"/>
    <mergeCell ref="A5:A6"/>
    <mergeCell ref="AH5:AH6"/>
    <mergeCell ref="AN5:AN6"/>
    <mergeCell ref="R19:Y19"/>
    <mergeCell ref="C13:G13"/>
    <mergeCell ref="C19:G19"/>
    <mergeCell ref="AG13:AM13"/>
    <mergeCell ref="AG19:AM19"/>
  </mergeCells>
  <conditionalFormatting sqref="D7:N10">
    <cfRule type="cellIs" priority="22" dxfId="4" operator="equal" stopIfTrue="1">
      <formula>0</formula>
    </cfRule>
    <cfRule type="cellIs" priority="23" dxfId="0" operator="equal" stopIfTrue="1">
      <formula>0</formula>
    </cfRule>
    <cfRule type="expression" priority="24" dxfId="0" stopIfTrue="1">
      <formula>0</formula>
    </cfRule>
  </conditionalFormatting>
  <conditionalFormatting sqref="U7:AC10 AE7:AG10">
    <cfRule type="cellIs" priority="18" dxfId="0" operator="equal" stopIfTrue="1">
      <formula>0</formula>
    </cfRule>
    <cfRule type="expression" priority="19" dxfId="0" stopIfTrue="1">
      <formula>0</formula>
    </cfRule>
  </conditionalFormatting>
  <conditionalFormatting sqref="T7:T10">
    <cfRule type="cellIs" priority="20" dxfId="0" operator="equal" stopIfTrue="1">
      <formula>0</formula>
    </cfRule>
    <cfRule type="expression" priority="21" dxfId="0" stopIfTrue="1">
      <formula>0</formula>
    </cfRule>
  </conditionalFormatting>
  <conditionalFormatting sqref="AI7:AI10">
    <cfRule type="cellIs" priority="15" dxfId="4" operator="equal" stopIfTrue="1">
      <formula>0</formula>
    </cfRule>
    <cfRule type="cellIs" priority="16" dxfId="0" operator="equal" stopIfTrue="1">
      <formula>0</formula>
    </cfRule>
    <cfRule type="expression" priority="17" dxfId="0" stopIfTrue="1">
      <formula>0</formula>
    </cfRule>
  </conditionalFormatting>
  <conditionalFormatting sqref="AJ7:AJ10">
    <cfRule type="cellIs" priority="12" dxfId="4" operator="equal" stopIfTrue="1">
      <formula>0</formula>
    </cfRule>
    <cfRule type="cellIs" priority="13" dxfId="0" operator="equal" stopIfTrue="1">
      <formula>0</formula>
    </cfRule>
    <cfRule type="expression" priority="14" dxfId="0" stopIfTrue="1">
      <formula>0</formula>
    </cfRule>
  </conditionalFormatting>
  <conditionalFormatting sqref="AK7:AK10">
    <cfRule type="cellIs" priority="9" dxfId="4" operator="equal" stopIfTrue="1">
      <formula>0</formula>
    </cfRule>
    <cfRule type="cellIs" priority="10" dxfId="0" operator="equal" stopIfTrue="1">
      <formula>0</formula>
    </cfRule>
    <cfRule type="expression" priority="11" dxfId="0" stopIfTrue="1">
      <formula>0</formula>
    </cfRule>
  </conditionalFormatting>
  <conditionalFormatting sqref="AL7:AL10">
    <cfRule type="cellIs" priority="6" dxfId="4" operator="equal" stopIfTrue="1">
      <formula>0</formula>
    </cfRule>
    <cfRule type="cellIs" priority="7" dxfId="0" operator="equal" stopIfTrue="1">
      <formula>0</formula>
    </cfRule>
    <cfRule type="expression" priority="8" dxfId="0" stopIfTrue="1">
      <formula>0</formula>
    </cfRule>
  </conditionalFormatting>
  <conditionalFormatting sqref="AM7:AM10">
    <cfRule type="cellIs" priority="3" dxfId="4" operator="equal" stopIfTrue="1">
      <formula>0</formula>
    </cfRule>
    <cfRule type="cellIs" priority="4" dxfId="0" operator="equal" stopIfTrue="1">
      <formula>0</formula>
    </cfRule>
    <cfRule type="expression" priority="5" dxfId="0" stopIfTrue="1">
      <formula>0</formula>
    </cfRule>
  </conditionalFormatting>
  <conditionalFormatting sqref="AD7:AD10">
    <cfRule type="cellIs" priority="1" dxfId="0" operator="equal" stopIfTrue="1">
      <formula>0</formula>
    </cfRule>
    <cfRule type="expression" priority="2" dxfId="0" stopIfTrue="1">
      <formula>0</formula>
    </cfRule>
  </conditionalFormatting>
  <printOptions/>
  <pageMargins left="0.1968503937007874" right="0.1968503937007874" top="0.3937007874015748" bottom="0.1968503937007874" header="0.1968503937007874" footer="0.1968503937007874"/>
  <pageSetup horizontalDpi="600" verticalDpi="600" orientation="landscape" paperSize="9" scale="6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0" sqref="A10"/>
    </sheetView>
  </sheetViews>
  <sheetFormatPr defaultColWidth="9.140625" defaultRowHeight="12.75"/>
  <cols>
    <col min="2" max="2" width="17.421875" style="0" customWidth="1"/>
    <col min="3" max="3" width="15.00390625" style="0" customWidth="1"/>
    <col min="4" max="4" width="13.8515625" style="0" customWidth="1"/>
    <col min="5" max="5" width="12.57421875" style="0" customWidth="1"/>
    <col min="6" max="6" width="17.28125" style="0" customWidth="1"/>
    <col min="7" max="7" width="12.28125" style="0" customWidth="1"/>
    <col min="8" max="8" width="14.28125" style="0" customWidth="1"/>
    <col min="9" max="9" width="17.421875" style="0" customWidth="1"/>
  </cols>
  <sheetData>
    <row r="1" spans="1:9" ht="17.25" customHeight="1">
      <c r="A1" s="416" t="s">
        <v>267</v>
      </c>
      <c r="B1" s="416"/>
      <c r="C1" s="416"/>
      <c r="D1" s="416"/>
      <c r="E1" s="418" t="s">
        <v>268</v>
      </c>
      <c r="F1" s="418"/>
      <c r="G1" s="418"/>
      <c r="H1" s="418"/>
      <c r="I1" s="418"/>
    </row>
    <row r="2" spans="1:9" ht="17.25">
      <c r="A2" s="417" t="s">
        <v>269</v>
      </c>
      <c r="B2" s="418"/>
      <c r="C2" s="418"/>
      <c r="D2" s="418"/>
      <c r="E2" s="419" t="s">
        <v>270</v>
      </c>
      <c r="F2" s="419"/>
      <c r="G2" s="419"/>
      <c r="H2" s="419"/>
      <c r="I2" s="419"/>
    </row>
    <row r="3" spans="1:9" ht="17.25">
      <c r="A3" s="417" t="s">
        <v>271</v>
      </c>
      <c r="B3" s="418"/>
      <c r="C3" s="418"/>
      <c r="D3" s="418"/>
      <c r="E3" s="322"/>
      <c r="F3" s="322"/>
      <c r="G3" s="322"/>
      <c r="H3" s="322"/>
      <c r="I3" s="322"/>
    </row>
    <row r="4" spans="1:9" ht="35.25" customHeight="1">
      <c r="A4" s="420" t="s">
        <v>272</v>
      </c>
      <c r="B4" s="420"/>
      <c r="C4" s="420"/>
      <c r="D4" s="420"/>
      <c r="E4" s="420"/>
      <c r="F4" s="420"/>
      <c r="G4" s="420"/>
      <c r="H4" s="420"/>
      <c r="I4" s="420"/>
    </row>
    <row r="5" spans="1:9" ht="18">
      <c r="A5" s="423" t="s">
        <v>273</v>
      </c>
      <c r="B5" s="423"/>
      <c r="C5" s="423"/>
      <c r="D5" s="423"/>
      <c r="E5" s="423"/>
      <c r="F5" s="423"/>
      <c r="G5" s="423"/>
      <c r="H5" s="423"/>
      <c r="I5" s="423"/>
    </row>
    <row r="6" spans="1:9" s="202" customFormat="1" ht="16.5">
      <c r="A6" s="424" t="s">
        <v>141</v>
      </c>
      <c r="B6" s="424"/>
      <c r="C6" s="323"/>
      <c r="D6" s="323"/>
      <c r="E6" s="323"/>
      <c r="F6" s="425" t="s">
        <v>142</v>
      </c>
      <c r="G6" s="424"/>
      <c r="H6" s="424"/>
      <c r="I6" s="424"/>
    </row>
    <row r="7" spans="1:9" ht="28.5">
      <c r="A7" s="310" t="s">
        <v>0</v>
      </c>
      <c r="B7" s="426" t="s">
        <v>274</v>
      </c>
      <c r="C7" s="426"/>
      <c r="D7" s="310" t="s">
        <v>275</v>
      </c>
      <c r="E7" s="310" t="s">
        <v>276</v>
      </c>
      <c r="F7" s="311" t="s">
        <v>277</v>
      </c>
      <c r="G7" s="311" t="s">
        <v>278</v>
      </c>
      <c r="H7" s="311" t="s">
        <v>279</v>
      </c>
      <c r="I7" s="310" t="s">
        <v>280</v>
      </c>
    </row>
    <row r="8" spans="1:9" ht="16.5">
      <c r="A8" s="91">
        <v>1</v>
      </c>
      <c r="B8" s="312" t="s">
        <v>282</v>
      </c>
      <c r="C8" s="313" t="s">
        <v>283</v>
      </c>
      <c r="D8" s="314" t="s">
        <v>284</v>
      </c>
      <c r="E8" s="315" t="s">
        <v>281</v>
      </c>
      <c r="F8" s="316"/>
      <c r="G8" s="208">
        <v>6.0519480519480515</v>
      </c>
      <c r="H8" s="122" t="str">
        <f aca="true" t="shared" si="0" ref="H8:H30">IF(G8&lt;2.95,"KÐm",IF(G8&lt;4.95,"YÕu",IF(G8&lt;5.954,"Trung b×nh",IF(G8&lt;6.95,"TB.Kh¸",IF(G8&lt;7.95,"Kh¸","Giái")))))</f>
        <v>TB.Kh¸</v>
      </c>
      <c r="I8" s="317"/>
    </row>
    <row r="9" spans="1:9" ht="16.5">
      <c r="A9" s="91">
        <v>6</v>
      </c>
      <c r="B9" s="312" t="s">
        <v>285</v>
      </c>
      <c r="C9" s="313" t="s">
        <v>286</v>
      </c>
      <c r="D9" s="314" t="s">
        <v>287</v>
      </c>
      <c r="E9" s="315" t="s">
        <v>281</v>
      </c>
      <c r="F9" s="316"/>
      <c r="G9" s="208">
        <v>6</v>
      </c>
      <c r="H9" s="122" t="str">
        <f t="shared" si="0"/>
        <v>TB.Kh¸</v>
      </c>
      <c r="I9" s="317"/>
    </row>
    <row r="10" spans="1:9" ht="16.5">
      <c r="A10" s="91">
        <v>7</v>
      </c>
      <c r="B10" s="312" t="s">
        <v>101</v>
      </c>
      <c r="C10" s="313" t="s">
        <v>288</v>
      </c>
      <c r="D10" s="314" t="s">
        <v>289</v>
      </c>
      <c r="E10" s="315" t="s">
        <v>281</v>
      </c>
      <c r="F10" s="316"/>
      <c r="G10" s="208">
        <v>6.599999999999999</v>
      </c>
      <c r="H10" s="122" t="str">
        <f t="shared" si="0"/>
        <v>TB.Kh¸</v>
      </c>
      <c r="I10" s="317"/>
    </row>
    <row r="11" spans="1:9" ht="16.5">
      <c r="A11" s="91">
        <v>8</v>
      </c>
      <c r="B11" s="312" t="s">
        <v>290</v>
      </c>
      <c r="C11" s="313" t="s">
        <v>291</v>
      </c>
      <c r="D11" s="314" t="s">
        <v>292</v>
      </c>
      <c r="E11" s="315" t="s">
        <v>281</v>
      </c>
      <c r="F11" s="316"/>
      <c r="G11" s="208">
        <v>6.392207792207793</v>
      </c>
      <c r="H11" s="122" t="str">
        <f t="shared" si="0"/>
        <v>TB.Kh¸</v>
      </c>
      <c r="I11" s="317"/>
    </row>
    <row r="12" spans="1:9" ht="16.5">
      <c r="A12" s="91">
        <v>9</v>
      </c>
      <c r="B12" s="312" t="s">
        <v>293</v>
      </c>
      <c r="C12" s="313" t="s">
        <v>294</v>
      </c>
      <c r="D12" s="314" t="s">
        <v>295</v>
      </c>
      <c r="E12" s="315" t="s">
        <v>281</v>
      </c>
      <c r="F12" s="316"/>
      <c r="G12" s="208">
        <v>6.092207792207792</v>
      </c>
      <c r="H12" s="122" t="str">
        <f t="shared" si="0"/>
        <v>TB.Kh¸</v>
      </c>
      <c r="I12" s="317"/>
    </row>
    <row r="13" spans="1:9" ht="16.5">
      <c r="A13" s="91">
        <v>10</v>
      </c>
      <c r="B13" s="312" t="s">
        <v>293</v>
      </c>
      <c r="C13" s="313" t="s">
        <v>296</v>
      </c>
      <c r="D13" s="314" t="s">
        <v>297</v>
      </c>
      <c r="E13" s="315" t="s">
        <v>281</v>
      </c>
      <c r="F13" s="316"/>
      <c r="G13" s="208">
        <v>6.694805194805195</v>
      </c>
      <c r="H13" s="122" t="str">
        <f t="shared" si="0"/>
        <v>TB.Kh¸</v>
      </c>
      <c r="I13" s="317"/>
    </row>
    <row r="14" spans="1:9" ht="16.5">
      <c r="A14" s="91">
        <v>11</v>
      </c>
      <c r="B14" s="312" t="s">
        <v>298</v>
      </c>
      <c r="C14" s="313" t="s">
        <v>299</v>
      </c>
      <c r="D14" s="318" t="s">
        <v>300</v>
      </c>
      <c r="E14" s="315" t="s">
        <v>281</v>
      </c>
      <c r="F14" s="316"/>
      <c r="G14" s="208">
        <v>6.61038961038961</v>
      </c>
      <c r="H14" s="122" t="str">
        <f t="shared" si="0"/>
        <v>TB.Kh¸</v>
      </c>
      <c r="I14" s="317"/>
    </row>
    <row r="15" spans="1:9" ht="16.5">
      <c r="A15" s="91">
        <v>12</v>
      </c>
      <c r="B15" s="312" t="s">
        <v>301</v>
      </c>
      <c r="C15" s="313" t="s">
        <v>302</v>
      </c>
      <c r="D15" s="314" t="s">
        <v>303</v>
      </c>
      <c r="E15" s="315" t="s">
        <v>281</v>
      </c>
      <c r="F15" s="316"/>
      <c r="G15" s="208">
        <v>6.954545454545454</v>
      </c>
      <c r="H15" s="122" t="str">
        <f t="shared" si="0"/>
        <v>Kh¸</v>
      </c>
      <c r="I15" s="317"/>
    </row>
    <row r="16" spans="1:9" ht="16.5">
      <c r="A16" s="91">
        <v>13</v>
      </c>
      <c r="B16" s="312" t="s">
        <v>301</v>
      </c>
      <c r="C16" s="313" t="s">
        <v>304</v>
      </c>
      <c r="D16" s="314" t="s">
        <v>305</v>
      </c>
      <c r="E16" s="315" t="s">
        <v>281</v>
      </c>
      <c r="F16" s="316"/>
      <c r="G16" s="208">
        <v>6.6454545454545455</v>
      </c>
      <c r="H16" s="122" t="str">
        <f t="shared" si="0"/>
        <v>TB.Kh¸</v>
      </c>
      <c r="I16" s="317"/>
    </row>
    <row r="17" spans="1:9" ht="16.5">
      <c r="A17" s="91">
        <v>14</v>
      </c>
      <c r="B17" s="312" t="s">
        <v>306</v>
      </c>
      <c r="C17" s="313" t="s">
        <v>307</v>
      </c>
      <c r="D17" s="314" t="s">
        <v>308</v>
      </c>
      <c r="E17" s="315" t="s">
        <v>281</v>
      </c>
      <c r="F17" s="316"/>
      <c r="G17" s="208">
        <v>6.458441558441559</v>
      </c>
      <c r="H17" s="122" t="str">
        <f t="shared" si="0"/>
        <v>TB.Kh¸</v>
      </c>
      <c r="I17" s="317"/>
    </row>
    <row r="18" spans="1:9" ht="16.5">
      <c r="A18" s="91">
        <v>15</v>
      </c>
      <c r="B18" s="312" t="s">
        <v>309</v>
      </c>
      <c r="C18" s="313" t="s">
        <v>310</v>
      </c>
      <c r="D18" s="314" t="s">
        <v>311</v>
      </c>
      <c r="E18" s="315" t="s">
        <v>281</v>
      </c>
      <c r="F18" s="316"/>
      <c r="G18" s="208">
        <v>6.685714285714287</v>
      </c>
      <c r="H18" s="122" t="str">
        <f t="shared" si="0"/>
        <v>TB.Kh¸</v>
      </c>
      <c r="I18" s="317"/>
    </row>
    <row r="19" spans="1:9" ht="16.5">
      <c r="A19" s="91">
        <v>16</v>
      </c>
      <c r="B19" s="312" t="s">
        <v>312</v>
      </c>
      <c r="C19" s="313" t="s">
        <v>313</v>
      </c>
      <c r="D19" s="318" t="s">
        <v>314</v>
      </c>
      <c r="E19" s="315" t="s">
        <v>281</v>
      </c>
      <c r="F19" s="316"/>
      <c r="G19" s="208">
        <v>6.842857142857141</v>
      </c>
      <c r="H19" s="122" t="str">
        <f t="shared" si="0"/>
        <v>TB.Kh¸</v>
      </c>
      <c r="I19" s="317"/>
    </row>
    <row r="20" spans="1:9" ht="16.5">
      <c r="A20" s="91">
        <v>17</v>
      </c>
      <c r="B20" s="312" t="s">
        <v>315</v>
      </c>
      <c r="C20" s="313" t="s">
        <v>316</v>
      </c>
      <c r="D20" s="314" t="s">
        <v>317</v>
      </c>
      <c r="E20" s="315" t="s">
        <v>281</v>
      </c>
      <c r="F20" s="316"/>
      <c r="G20" s="208">
        <v>7.123376623376624</v>
      </c>
      <c r="H20" s="122" t="str">
        <f t="shared" si="0"/>
        <v>Kh¸</v>
      </c>
      <c r="I20" s="317"/>
    </row>
    <row r="21" spans="1:9" ht="16.5">
      <c r="A21" s="91">
        <v>18</v>
      </c>
      <c r="B21" s="319" t="s">
        <v>318</v>
      </c>
      <c r="C21" s="320" t="s">
        <v>319</v>
      </c>
      <c r="D21" s="318" t="s">
        <v>320</v>
      </c>
      <c r="E21" s="315" t="s">
        <v>281</v>
      </c>
      <c r="F21" s="316"/>
      <c r="G21" s="208">
        <v>5.985714285714286</v>
      </c>
      <c r="H21" s="122" t="str">
        <f t="shared" si="0"/>
        <v>TB.Kh¸</v>
      </c>
      <c r="I21" s="317"/>
    </row>
    <row r="22" spans="1:9" ht="16.5">
      <c r="A22" s="91">
        <v>19</v>
      </c>
      <c r="B22" s="312" t="s">
        <v>321</v>
      </c>
      <c r="C22" s="313" t="s">
        <v>322</v>
      </c>
      <c r="D22" s="318" t="s">
        <v>323</v>
      </c>
      <c r="E22" s="315" t="s">
        <v>281</v>
      </c>
      <c r="F22" s="316"/>
      <c r="G22" s="208">
        <v>6.857142857142857</v>
      </c>
      <c r="H22" s="122" t="str">
        <f t="shared" si="0"/>
        <v>TB.Kh¸</v>
      </c>
      <c r="I22" s="317"/>
    </row>
    <row r="23" spans="1:9" ht="16.5">
      <c r="A23" s="91">
        <v>20</v>
      </c>
      <c r="B23" s="312" t="s">
        <v>293</v>
      </c>
      <c r="C23" s="313" t="s">
        <v>324</v>
      </c>
      <c r="D23" s="318" t="s">
        <v>325</v>
      </c>
      <c r="E23" s="315" t="s">
        <v>281</v>
      </c>
      <c r="F23" s="316"/>
      <c r="G23" s="208">
        <v>6.955844155844158</v>
      </c>
      <c r="H23" s="122" t="str">
        <f t="shared" si="0"/>
        <v>Kh¸</v>
      </c>
      <c r="I23" s="317"/>
    </row>
    <row r="24" spans="1:9" ht="16.5">
      <c r="A24" s="91">
        <v>21</v>
      </c>
      <c r="B24" s="312" t="s">
        <v>326</v>
      </c>
      <c r="C24" s="313" t="s">
        <v>327</v>
      </c>
      <c r="D24" s="318" t="s">
        <v>328</v>
      </c>
      <c r="E24" s="315" t="s">
        <v>281</v>
      </c>
      <c r="F24" s="316"/>
      <c r="G24" s="208">
        <v>6.846753246753246</v>
      </c>
      <c r="H24" s="122" t="str">
        <f t="shared" si="0"/>
        <v>TB.Kh¸</v>
      </c>
      <c r="I24" s="317"/>
    </row>
    <row r="25" spans="1:9" ht="16.5">
      <c r="A25" s="91">
        <v>22</v>
      </c>
      <c r="B25" s="312" t="s">
        <v>329</v>
      </c>
      <c r="C25" s="313" t="s">
        <v>330</v>
      </c>
      <c r="D25" s="314" t="s">
        <v>331</v>
      </c>
      <c r="E25" s="315" t="s">
        <v>281</v>
      </c>
      <c r="F25" s="316"/>
      <c r="G25" s="208">
        <v>6.492207792207791</v>
      </c>
      <c r="H25" s="122" t="str">
        <f t="shared" si="0"/>
        <v>TB.Kh¸</v>
      </c>
      <c r="I25" s="317"/>
    </row>
    <row r="26" spans="1:9" ht="16.5">
      <c r="A26" s="91">
        <v>23</v>
      </c>
      <c r="B26" s="312" t="s">
        <v>282</v>
      </c>
      <c r="C26" s="313" t="s">
        <v>332</v>
      </c>
      <c r="D26" s="314" t="s">
        <v>333</v>
      </c>
      <c r="E26" s="315" t="s">
        <v>281</v>
      </c>
      <c r="F26" s="316"/>
      <c r="G26" s="208">
        <v>6.2155844155844155</v>
      </c>
      <c r="H26" s="122" t="str">
        <f t="shared" si="0"/>
        <v>TB.Kh¸</v>
      </c>
      <c r="I26" s="317"/>
    </row>
    <row r="27" spans="1:9" ht="16.5">
      <c r="A27" s="91">
        <v>24</v>
      </c>
      <c r="B27" s="312" t="s">
        <v>334</v>
      </c>
      <c r="C27" s="313" t="s">
        <v>335</v>
      </c>
      <c r="D27" s="314" t="s">
        <v>336</v>
      </c>
      <c r="E27" s="315" t="s">
        <v>281</v>
      </c>
      <c r="F27" s="316"/>
      <c r="G27" s="208">
        <v>6.833766233766235</v>
      </c>
      <c r="H27" s="122" t="str">
        <f t="shared" si="0"/>
        <v>TB.Kh¸</v>
      </c>
      <c r="I27" s="317"/>
    </row>
    <row r="28" spans="1:9" ht="16.5">
      <c r="A28" s="91">
        <v>25</v>
      </c>
      <c r="B28" s="312" t="s">
        <v>337</v>
      </c>
      <c r="C28" s="313" t="s">
        <v>335</v>
      </c>
      <c r="D28" s="314" t="s">
        <v>338</v>
      </c>
      <c r="E28" s="315" t="s">
        <v>281</v>
      </c>
      <c r="F28" s="316"/>
      <c r="G28" s="208">
        <v>7.170129870129871</v>
      </c>
      <c r="H28" s="122" t="str">
        <f t="shared" si="0"/>
        <v>Kh¸</v>
      </c>
      <c r="I28" s="317"/>
    </row>
    <row r="29" spans="1:9" ht="16.5">
      <c r="A29" s="91">
        <v>26</v>
      </c>
      <c r="B29" s="312" t="s">
        <v>339</v>
      </c>
      <c r="C29" s="313" t="s">
        <v>340</v>
      </c>
      <c r="D29" s="318" t="s">
        <v>341</v>
      </c>
      <c r="E29" s="315" t="s">
        <v>281</v>
      </c>
      <c r="F29" s="316"/>
      <c r="G29" s="208">
        <v>6.940259740259742</v>
      </c>
      <c r="H29" s="122" t="str">
        <f t="shared" si="0"/>
        <v>TB.Kh¸</v>
      </c>
      <c r="I29" s="317"/>
    </row>
    <row r="30" spans="1:9" ht="33">
      <c r="A30" s="91">
        <v>27</v>
      </c>
      <c r="B30" s="312" t="s">
        <v>342</v>
      </c>
      <c r="C30" s="313" t="s">
        <v>343</v>
      </c>
      <c r="D30" s="314" t="s">
        <v>344</v>
      </c>
      <c r="E30" s="315" t="s">
        <v>281</v>
      </c>
      <c r="F30" s="316"/>
      <c r="G30" s="208">
        <v>6.875324675324676</v>
      </c>
      <c r="H30" s="122" t="str">
        <f t="shared" si="0"/>
        <v>TB.Kh¸</v>
      </c>
      <c r="I30" s="317"/>
    </row>
    <row r="31" spans="1:9" ht="18.75">
      <c r="A31" s="427" t="s">
        <v>345</v>
      </c>
      <c r="B31" s="427"/>
      <c r="C31" s="427"/>
      <c r="D31" s="427"/>
      <c r="E31" s="427"/>
      <c r="F31" s="427"/>
      <c r="G31" s="427"/>
      <c r="H31" s="427"/>
      <c r="I31" s="427"/>
    </row>
    <row r="32" spans="1:9" ht="18.75">
      <c r="A32" s="273"/>
      <c r="B32" s="273"/>
      <c r="C32" s="273"/>
      <c r="D32" s="428" t="s">
        <v>346</v>
      </c>
      <c r="E32" s="428"/>
      <c r="F32" s="428"/>
      <c r="G32" s="428"/>
      <c r="H32" s="428"/>
      <c r="I32" s="273"/>
    </row>
    <row r="33" spans="1:9" ht="18">
      <c r="A33" s="421" t="s">
        <v>3</v>
      </c>
      <c r="B33" s="421"/>
      <c r="C33" s="421"/>
      <c r="D33" s="421"/>
      <c r="E33" s="421" t="s">
        <v>261</v>
      </c>
      <c r="F33" s="421"/>
      <c r="G33" s="421"/>
      <c r="H33" s="421"/>
      <c r="I33" s="421"/>
    </row>
    <row r="34" spans="1:9" ht="12.75">
      <c r="A34" s="132"/>
      <c r="B34" s="132"/>
      <c r="C34" s="132"/>
      <c r="D34" s="321"/>
      <c r="E34" s="132"/>
      <c r="F34" s="132"/>
      <c r="G34" s="132"/>
      <c r="H34" s="132"/>
      <c r="I34" s="132"/>
    </row>
    <row r="35" spans="1:9" ht="12.75">
      <c r="A35" s="132"/>
      <c r="B35" s="132"/>
      <c r="C35" s="132"/>
      <c r="D35" s="321"/>
      <c r="E35" s="132"/>
      <c r="F35" s="132"/>
      <c r="G35" s="132"/>
      <c r="H35" s="132"/>
      <c r="I35" s="132"/>
    </row>
    <row r="36" spans="1:9" ht="12.75">
      <c r="A36" s="132"/>
      <c r="B36" s="132"/>
      <c r="C36" s="132"/>
      <c r="D36" s="321"/>
      <c r="E36" s="132"/>
      <c r="F36" s="132"/>
      <c r="G36" s="132"/>
      <c r="H36" s="132"/>
      <c r="I36" s="132"/>
    </row>
    <row r="37" spans="1:9" ht="18.75" customHeight="1">
      <c r="A37" s="132"/>
      <c r="B37" s="132"/>
      <c r="C37" s="132"/>
      <c r="D37" s="321"/>
      <c r="E37" s="132"/>
      <c r="F37" s="132"/>
      <c r="G37" s="132"/>
      <c r="H37" s="132"/>
      <c r="I37" s="132"/>
    </row>
    <row r="38" spans="1:9" ht="26.25" customHeight="1">
      <c r="A38" s="132"/>
      <c r="B38" s="132"/>
      <c r="C38" s="132"/>
      <c r="D38" s="321"/>
      <c r="E38" s="422" t="s">
        <v>198</v>
      </c>
      <c r="F38" s="422"/>
      <c r="G38" s="422"/>
      <c r="H38" s="422"/>
      <c r="I38" s="422"/>
    </row>
  </sheetData>
  <sheetProtection/>
  <mergeCells count="15">
    <mergeCell ref="E38:I38"/>
    <mergeCell ref="E1:I1"/>
    <mergeCell ref="A5:I5"/>
    <mergeCell ref="A6:B6"/>
    <mergeCell ref="F6:I6"/>
    <mergeCell ref="B7:C7"/>
    <mergeCell ref="A31:I31"/>
    <mergeCell ref="D32:H32"/>
    <mergeCell ref="A1:D1"/>
    <mergeCell ref="A2:D2"/>
    <mergeCell ref="E2:I2"/>
    <mergeCell ref="A3:D3"/>
    <mergeCell ref="A4:I4"/>
    <mergeCell ref="A33:D33"/>
    <mergeCell ref="E33:I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A2" sqref="A2:N2"/>
    </sheetView>
  </sheetViews>
  <sheetFormatPr defaultColWidth="9.140625" defaultRowHeight="12.75"/>
  <cols>
    <col min="1" max="1" width="4.28125" style="0" customWidth="1"/>
    <col min="2" max="2" width="17.7109375" style="0" customWidth="1"/>
    <col min="3" max="3" width="9.57421875" style="0" customWidth="1"/>
    <col min="4" max="9" width="4.7109375" style="0" customWidth="1"/>
    <col min="10" max="10" width="5.7109375" style="0" customWidth="1"/>
    <col min="11" max="11" width="11.00390625" style="0" customWidth="1"/>
    <col min="12" max="12" width="8.28125" style="0" customWidth="1"/>
    <col min="13" max="13" width="14.28125" style="0" customWidth="1"/>
    <col min="14" max="14" width="39.140625" style="0" customWidth="1"/>
  </cols>
  <sheetData>
    <row r="1" spans="1:14" ht="51.75" customHeight="1">
      <c r="A1" s="353" t="s">
        <v>116</v>
      </c>
      <c r="B1" s="334"/>
      <c r="C1" s="334"/>
      <c r="D1" s="334"/>
      <c r="E1" s="334"/>
      <c r="F1" s="334"/>
      <c r="G1" s="334"/>
      <c r="H1" s="334"/>
      <c r="I1" s="334"/>
      <c r="J1" s="354" t="s">
        <v>117</v>
      </c>
      <c r="K1" s="355"/>
      <c r="L1" s="355"/>
      <c r="M1" s="355"/>
      <c r="N1" s="355"/>
    </row>
    <row r="2" spans="1:14" ht="43.5" customHeight="1">
      <c r="A2" s="336" t="s">
        <v>105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</row>
    <row r="3" spans="1:14" ht="16.5">
      <c r="A3" s="356" t="s">
        <v>118</v>
      </c>
      <c r="B3" s="356"/>
      <c r="C3" s="356"/>
      <c r="D3" s="356"/>
      <c r="E3" s="356"/>
      <c r="F3" s="61"/>
      <c r="G3" s="61"/>
      <c r="H3" s="61"/>
      <c r="I3" s="61"/>
      <c r="J3" s="356" t="s">
        <v>106</v>
      </c>
      <c r="K3" s="356"/>
      <c r="L3" s="356"/>
      <c r="M3" s="356"/>
      <c r="N3" s="356"/>
    </row>
    <row r="4" spans="1:14" ht="12.75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</row>
    <row r="5" spans="1:14" ht="27.75" customHeight="1">
      <c r="A5" s="329" t="s">
        <v>0</v>
      </c>
      <c r="B5" s="349" t="s">
        <v>107</v>
      </c>
      <c r="C5" s="350"/>
      <c r="D5" s="52" t="s">
        <v>11</v>
      </c>
      <c r="E5" s="52" t="s">
        <v>12</v>
      </c>
      <c r="F5" s="52" t="s">
        <v>13</v>
      </c>
      <c r="G5" s="52" t="s">
        <v>14</v>
      </c>
      <c r="H5" s="50" t="s">
        <v>15</v>
      </c>
      <c r="I5" s="50" t="s">
        <v>16</v>
      </c>
      <c r="J5" s="344" t="s">
        <v>108</v>
      </c>
      <c r="K5" s="346" t="s">
        <v>109</v>
      </c>
      <c r="L5" s="346" t="s">
        <v>110</v>
      </c>
      <c r="M5" s="346" t="s">
        <v>111</v>
      </c>
      <c r="N5" s="348" t="s">
        <v>2</v>
      </c>
    </row>
    <row r="6" spans="1:14" ht="18.75" customHeight="1">
      <c r="A6" s="329"/>
      <c r="B6" s="351"/>
      <c r="C6" s="352"/>
      <c r="D6" s="8">
        <v>2</v>
      </c>
      <c r="E6" s="8">
        <v>2</v>
      </c>
      <c r="F6" s="8">
        <v>4</v>
      </c>
      <c r="G6" s="9">
        <v>1</v>
      </c>
      <c r="H6" s="9">
        <v>3</v>
      </c>
      <c r="I6" s="9">
        <v>4</v>
      </c>
      <c r="J6" s="345"/>
      <c r="K6" s="347"/>
      <c r="L6" s="347"/>
      <c r="M6" s="346"/>
      <c r="N6" s="348"/>
    </row>
    <row r="7" spans="1:14" ht="24" customHeight="1">
      <c r="A7" s="7">
        <v>1</v>
      </c>
      <c r="B7" s="63" t="s">
        <v>98</v>
      </c>
      <c r="C7" s="36" t="s">
        <v>58</v>
      </c>
      <c r="D7" s="44">
        <v>6.5</v>
      </c>
      <c r="E7" s="44">
        <v>7.5</v>
      </c>
      <c r="F7" s="45">
        <v>7.7</v>
      </c>
      <c r="G7" s="44">
        <v>6.4</v>
      </c>
      <c r="H7" s="44">
        <v>7.3</v>
      </c>
      <c r="I7" s="44">
        <v>7.3</v>
      </c>
      <c r="J7" s="12">
        <f>(D7*$D$6+E7*$E$6+F7*$F$6+G7*$G$6+H7*$H$6+I7*$I$6)/SUM($D$6:$I$6)</f>
        <v>7.26875</v>
      </c>
      <c r="K7" s="80" t="str">
        <f>IF(J7&lt;3,"KÐm",IF(J7&lt;5,"YÕu",IF(J7&lt;6,"Trung b×nh",IF(J7&lt;7,"TB.Kh¸",IF(J7&lt;8,"Kh¸","Giái")))))</f>
        <v>Kh¸</v>
      </c>
      <c r="L7" s="78">
        <v>8.5</v>
      </c>
      <c r="M7" s="82" t="str">
        <f>IF(L7&lt;5,"YÕu",IF(L7&lt;6,"Trung b×nh",IF(L7&lt;7,"TB.Kh¸",IF(L7&lt;8,"Kh¸",IF(L7&lt;9,"Tèt","XuÊt s¾c")))))</f>
        <v>Tèt</v>
      </c>
      <c r="N7" s="10"/>
    </row>
    <row r="8" spans="1:14" ht="24" customHeight="1">
      <c r="A8" s="4">
        <v>2</v>
      </c>
      <c r="B8" s="62" t="s">
        <v>61</v>
      </c>
      <c r="C8" s="37" t="s">
        <v>60</v>
      </c>
      <c r="D8" s="75"/>
      <c r="E8" s="75"/>
      <c r="F8" s="48">
        <v>6.3</v>
      </c>
      <c r="G8" s="75"/>
      <c r="H8" s="47">
        <v>7</v>
      </c>
      <c r="I8" s="75"/>
      <c r="J8" s="13">
        <f>(D8*$D$6+E8*$E$6+F8*$F$6+G8*$G$6+H8*$H$6+I8*$I$6)/SUM($D$6:$I$6)</f>
        <v>2.8875</v>
      </c>
      <c r="K8" s="81" t="str">
        <f>IF(J8&lt;3,"KÐm",IF(J8&lt;5,"YÕu",IF(J8&lt;6,"Trung b×nh",IF(J8&lt;7,"TB.Kh¸",IF(J8&lt;8,"Kh¸","Giái")))))</f>
        <v>KÐm</v>
      </c>
      <c r="L8" s="79">
        <v>7.5</v>
      </c>
      <c r="M8" s="83" t="str">
        <f>IF(L8&lt;5,"YÕu",IF(L8&lt;6,"Trung b×nh",IF(L8&lt;7,"TB.Kh¸",IF(L8&lt;8,"Kh¸",IF(L8&lt;9,"Giái","XuÊt s¾c")))))</f>
        <v>Kh¸</v>
      </c>
      <c r="N8" s="11" t="s">
        <v>124</v>
      </c>
    </row>
    <row r="9" spans="1:14" ht="24" customHeight="1">
      <c r="A9" s="4">
        <v>3</v>
      </c>
      <c r="B9" s="62" t="s">
        <v>101</v>
      </c>
      <c r="C9" s="37" t="s">
        <v>8</v>
      </c>
      <c r="D9" s="47">
        <v>6.4</v>
      </c>
      <c r="E9" s="47">
        <v>6.4</v>
      </c>
      <c r="F9" s="76"/>
      <c r="G9" s="47">
        <v>7.4</v>
      </c>
      <c r="H9" s="47">
        <v>7.5</v>
      </c>
      <c r="I9" s="47">
        <v>7.6</v>
      </c>
      <c r="J9" s="13">
        <f>(D9*$D$6+E9*$E$6+F9*$F$6+G9*$G$6+H9*$H$6+I9*$I$6)/SUM($D$6:$I$6)</f>
        <v>5.36875</v>
      </c>
      <c r="K9" s="81" t="str">
        <f>IF(J9&lt;3,"KÐm",IF(J9&lt;5,"YÕu",IF(J9&lt;6,"Trung b×nh",IF(J9&lt;7,"TB.Kh¸",IF(J9&lt;8,"Kh¸","Giái")))))</f>
        <v>Trung b×nh</v>
      </c>
      <c r="L9" s="79">
        <v>8</v>
      </c>
      <c r="M9" s="83" t="str">
        <f>IF(L9&lt;5,"YÕu",IF(L9&lt;6,"Trung b×nh",IF(L9&lt;7,"TB.Kh¸",IF(L9&lt;8,"Kh¸",IF(L9&lt;9,"Giái","XuÊt s¾c")))))</f>
        <v>Giái</v>
      </c>
      <c r="N9" s="11" t="s">
        <v>99</v>
      </c>
    </row>
    <row r="10" spans="1:14" ht="24" customHeight="1">
      <c r="A10" s="4">
        <v>4</v>
      </c>
      <c r="B10" s="62" t="s">
        <v>102</v>
      </c>
      <c r="C10" s="37" t="s">
        <v>32</v>
      </c>
      <c r="D10" s="47">
        <v>6.7</v>
      </c>
      <c r="E10" s="47">
        <v>6.6</v>
      </c>
      <c r="F10" s="48">
        <v>7.2</v>
      </c>
      <c r="G10" s="47">
        <v>6.4</v>
      </c>
      <c r="H10" s="47">
        <v>7.7</v>
      </c>
      <c r="I10" s="47">
        <v>7.2</v>
      </c>
      <c r="J10" s="13">
        <f>(D10*$D$6+E10*$E$6+F10*$F$6+G10*$G$6+H10*$H$6+I10*$I$6)/SUM($D$6:$I$6)</f>
        <v>7.10625</v>
      </c>
      <c r="K10" s="81" t="str">
        <f>IF(J10&lt;3,"KÐm",IF(J10&lt;5,"YÕu",IF(J10&lt;6,"Trung b×nh",IF(J10&lt;7,"TB.Kh¸",IF(J10&lt;8,"Kh¸","Giái")))))</f>
        <v>Kh¸</v>
      </c>
      <c r="L10" s="79">
        <v>8.5</v>
      </c>
      <c r="M10" s="83" t="str">
        <f>IF(L10&lt;5,"YÕu",IF(L10&lt;6,"Trung b×nh",IF(L10&lt;7,"TB.Kh¸",IF(L10&lt;8,"Kh¸",IF(L10&lt;9,"Giái","XuÊt s¾c")))))</f>
        <v>Giái</v>
      </c>
      <c r="N10" s="11"/>
    </row>
    <row r="11" spans="1:14" ht="24" customHeight="1">
      <c r="A11" s="4">
        <v>5</v>
      </c>
      <c r="B11" s="62" t="s">
        <v>59</v>
      </c>
      <c r="C11" s="37" t="s">
        <v>103</v>
      </c>
      <c r="D11" s="47">
        <v>6.4</v>
      </c>
      <c r="E11" s="47">
        <v>6.6</v>
      </c>
      <c r="F11" s="48">
        <v>7</v>
      </c>
      <c r="G11" s="47">
        <v>7.4</v>
      </c>
      <c r="H11" s="47">
        <v>7.5</v>
      </c>
      <c r="I11" s="47">
        <v>6.6</v>
      </c>
      <c r="J11" s="13">
        <f>(D11*$D$6+E11*$E$6+F11*$F$6+G11*$G$6+H11*$H$6+I11*$I$6)/SUM($D$6:$I$6)</f>
        <v>6.893750000000001</v>
      </c>
      <c r="K11" s="81" t="str">
        <f>IF(J11&lt;3,"KÐm",IF(J11&lt;5,"YÕu",IF(J11&lt;6,"Trung b×nh",IF(J11&lt;7,"TB.Kh¸",IF(J11&lt;8,"Kh¸","Giái")))))</f>
        <v>TB.Kh¸</v>
      </c>
      <c r="L11" s="79">
        <v>7</v>
      </c>
      <c r="M11" s="83" t="str">
        <f>IF(L11&lt;5,"YÕu",IF(L11&lt;6,"Trung b×nh",IF(L11&lt;7,"TB.Kh¸",IF(L11&lt;8,"Kh¸",IF(L11&lt;9,"Giái","XuÊt s¾c")))))</f>
        <v>Kh¸</v>
      </c>
      <c r="N11" s="11"/>
    </row>
    <row r="12" spans="1:14" ht="24" customHeight="1">
      <c r="A12" s="33">
        <v>6</v>
      </c>
      <c r="B12" s="65" t="s">
        <v>104</v>
      </c>
      <c r="C12" s="38" t="s">
        <v>100</v>
      </c>
      <c r="D12" s="68" t="s">
        <v>119</v>
      </c>
      <c r="E12" s="68" t="s">
        <v>119</v>
      </c>
      <c r="F12" s="68" t="s">
        <v>119</v>
      </c>
      <c r="G12" s="68" t="s">
        <v>119</v>
      </c>
      <c r="H12" s="68" t="s">
        <v>119</v>
      </c>
      <c r="I12" s="77"/>
      <c r="J12" s="69">
        <v>0</v>
      </c>
      <c r="K12" s="34"/>
      <c r="L12" s="70"/>
      <c r="M12" s="71"/>
      <c r="N12" s="72" t="s">
        <v>125</v>
      </c>
    </row>
    <row r="13" spans="1:15" ht="16.5">
      <c r="A13" s="14" t="s">
        <v>57</v>
      </c>
      <c r="C13" s="35" t="s">
        <v>112</v>
      </c>
      <c r="D13" s="2"/>
      <c r="E13" s="2"/>
      <c r="G13" s="35" t="s">
        <v>126</v>
      </c>
      <c r="H13" s="32"/>
      <c r="I13" s="32"/>
      <c r="J13" s="27"/>
      <c r="L13" s="35" t="s">
        <v>127</v>
      </c>
      <c r="M13" s="26"/>
      <c r="N13" s="35" t="s">
        <v>128</v>
      </c>
      <c r="O13" s="27"/>
    </row>
    <row r="14" spans="1:15" ht="16.5">
      <c r="A14" s="14"/>
      <c r="C14" s="35"/>
      <c r="D14" s="2"/>
      <c r="E14" s="2"/>
      <c r="F14" s="35"/>
      <c r="G14" s="32"/>
      <c r="H14" s="32"/>
      <c r="I14" s="32"/>
      <c r="J14" s="27"/>
      <c r="K14" s="27"/>
      <c r="M14" s="326" t="s">
        <v>113</v>
      </c>
      <c r="N14" s="326"/>
      <c r="O14" s="27"/>
    </row>
    <row r="15" spans="1:15" ht="17.25">
      <c r="A15" s="327" t="s">
        <v>3</v>
      </c>
      <c r="B15" s="327"/>
      <c r="C15" s="327"/>
      <c r="D15" s="327"/>
      <c r="E15" s="28"/>
      <c r="F15" s="327" t="s">
        <v>114</v>
      </c>
      <c r="G15" s="327"/>
      <c r="H15" s="327"/>
      <c r="I15" s="327"/>
      <c r="J15" s="327"/>
      <c r="K15" s="327"/>
      <c r="L15" s="327"/>
      <c r="M15" s="327" t="s">
        <v>7</v>
      </c>
      <c r="N15" s="327"/>
      <c r="O15" s="28"/>
    </row>
    <row r="16" spans="6:9" ht="15.75">
      <c r="F16" s="17"/>
      <c r="G16" s="16"/>
      <c r="H16" s="16"/>
      <c r="I16" s="16"/>
    </row>
    <row r="17" ht="12.75">
      <c r="I17" t="s">
        <v>115</v>
      </c>
    </row>
    <row r="20" spans="1:15" ht="18.75">
      <c r="A20" s="343" t="s">
        <v>35</v>
      </c>
      <c r="B20" s="343"/>
      <c r="C20" s="343"/>
      <c r="D20" s="343"/>
      <c r="E20" s="73"/>
      <c r="F20" s="343" t="s">
        <v>6</v>
      </c>
      <c r="G20" s="343"/>
      <c r="H20" s="343"/>
      <c r="I20" s="343"/>
      <c r="J20" s="343"/>
      <c r="K20" s="343"/>
      <c r="L20" s="343"/>
      <c r="M20" s="343" t="s">
        <v>36</v>
      </c>
      <c r="N20" s="343"/>
      <c r="O20" s="20"/>
    </row>
    <row r="21" spans="1:15" ht="18.75" customHeight="1">
      <c r="A21" s="23" t="s">
        <v>9</v>
      </c>
      <c r="C21" s="23" t="s">
        <v>10</v>
      </c>
      <c r="F21" s="23" t="s">
        <v>120</v>
      </c>
      <c r="G21" s="23"/>
      <c r="J21" s="23" t="s">
        <v>121</v>
      </c>
      <c r="L21" s="23" t="s">
        <v>122</v>
      </c>
      <c r="M21" s="23"/>
      <c r="N21" s="23" t="s">
        <v>123</v>
      </c>
      <c r="O21" s="26"/>
    </row>
    <row r="22" spans="4:12" ht="14.25">
      <c r="D22" s="74"/>
      <c r="J22" s="23"/>
      <c r="L22" s="23"/>
    </row>
    <row r="23" spans="6:10" ht="14.25">
      <c r="F23" s="23"/>
      <c r="J23" s="23"/>
    </row>
    <row r="24" ht="14.25">
      <c r="F24" s="23"/>
    </row>
  </sheetData>
  <sheetProtection/>
  <mergeCells count="20">
    <mergeCell ref="A1:I1"/>
    <mergeCell ref="J1:N1"/>
    <mergeCell ref="A2:N2"/>
    <mergeCell ref="A3:E3"/>
    <mergeCell ref="J3:N3"/>
    <mergeCell ref="A4:N4"/>
    <mergeCell ref="A5:A6"/>
    <mergeCell ref="J5:J6"/>
    <mergeCell ref="K5:K6"/>
    <mergeCell ref="N5:N6"/>
    <mergeCell ref="B5:C6"/>
    <mergeCell ref="M5:M6"/>
    <mergeCell ref="L5:L6"/>
    <mergeCell ref="M14:N14"/>
    <mergeCell ref="M15:N15"/>
    <mergeCell ref="M20:N20"/>
    <mergeCell ref="F15:L15"/>
    <mergeCell ref="F20:L20"/>
    <mergeCell ref="A15:D15"/>
    <mergeCell ref="A20:D20"/>
  </mergeCells>
  <printOptions/>
  <pageMargins left="0.53" right="0.53" top="0.33" bottom="0.37" header="0.29" footer="0.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zoomScaleSheetLayoutView="115" zoomScalePageLayoutView="0" workbookViewId="0" topLeftCell="A1">
      <selection activeCell="O7" sqref="O7:O10"/>
    </sheetView>
  </sheetViews>
  <sheetFormatPr defaultColWidth="9.140625" defaultRowHeight="12.75"/>
  <cols>
    <col min="1" max="1" width="4.28125" style="0" customWidth="1"/>
    <col min="2" max="2" width="17.7109375" style="0" customWidth="1"/>
    <col min="3" max="3" width="9.57421875" style="0" customWidth="1"/>
    <col min="4" max="12" width="4.7109375" style="0" customWidth="1"/>
    <col min="13" max="13" width="5.7109375" style="0" customWidth="1"/>
    <col min="14" max="14" width="11.00390625" style="0" customWidth="1"/>
    <col min="15" max="15" width="8.28125" style="0" customWidth="1"/>
    <col min="16" max="16" width="14.28125" style="0" customWidth="1"/>
    <col min="17" max="17" width="39.140625" style="0" customWidth="1"/>
  </cols>
  <sheetData>
    <row r="1" spans="1:17" ht="51.75" customHeight="1">
      <c r="A1" s="353" t="s">
        <v>116</v>
      </c>
      <c r="B1" s="334"/>
      <c r="C1" s="334"/>
      <c r="D1" s="334"/>
      <c r="E1" s="334"/>
      <c r="F1" s="334"/>
      <c r="G1" s="334"/>
      <c r="H1" s="334"/>
      <c r="I1" s="334"/>
      <c r="J1" s="84"/>
      <c r="K1" s="84"/>
      <c r="L1" s="84"/>
      <c r="M1" s="354" t="s">
        <v>117</v>
      </c>
      <c r="N1" s="355"/>
      <c r="O1" s="355"/>
      <c r="P1" s="355"/>
      <c r="Q1" s="355"/>
    </row>
    <row r="2" spans="1:17" ht="43.5" customHeight="1">
      <c r="A2" s="336" t="s">
        <v>105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</row>
    <row r="3" spans="1:17" ht="16.5">
      <c r="A3" s="356" t="s">
        <v>118</v>
      </c>
      <c r="B3" s="356"/>
      <c r="C3" s="356"/>
      <c r="D3" s="356"/>
      <c r="E3" s="356"/>
      <c r="F3" s="61"/>
      <c r="G3" s="61"/>
      <c r="H3" s="61"/>
      <c r="I3" s="61"/>
      <c r="J3" s="61"/>
      <c r="K3" s="61"/>
      <c r="L3" s="61"/>
      <c r="M3" s="356" t="s">
        <v>106</v>
      </c>
      <c r="N3" s="356"/>
      <c r="O3" s="356"/>
      <c r="P3" s="356"/>
      <c r="Q3" s="356"/>
    </row>
    <row r="4" spans="1:17" ht="12.75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</row>
    <row r="5" spans="1:17" ht="27.75" customHeight="1">
      <c r="A5" s="329" t="s">
        <v>0</v>
      </c>
      <c r="B5" s="349" t="s">
        <v>107</v>
      </c>
      <c r="C5" s="350"/>
      <c r="D5" s="52" t="s">
        <v>11</v>
      </c>
      <c r="E5" s="52" t="s">
        <v>12</v>
      </c>
      <c r="F5" s="52" t="s">
        <v>13</v>
      </c>
      <c r="G5" s="52" t="s">
        <v>14</v>
      </c>
      <c r="H5" s="50" t="s">
        <v>15</v>
      </c>
      <c r="I5" s="50" t="s">
        <v>16</v>
      </c>
      <c r="J5" s="50" t="s">
        <v>17</v>
      </c>
      <c r="K5" s="50" t="s">
        <v>18</v>
      </c>
      <c r="L5" s="50" t="s">
        <v>19</v>
      </c>
      <c r="M5" s="344" t="s">
        <v>108</v>
      </c>
      <c r="N5" s="346" t="s">
        <v>109</v>
      </c>
      <c r="O5" s="346" t="s">
        <v>110</v>
      </c>
      <c r="P5" s="346" t="s">
        <v>111</v>
      </c>
      <c r="Q5" s="348" t="s">
        <v>2</v>
      </c>
    </row>
    <row r="6" spans="1:17" ht="18.75" customHeight="1">
      <c r="A6" s="329"/>
      <c r="B6" s="351"/>
      <c r="C6" s="352"/>
      <c r="D6" s="8">
        <v>2</v>
      </c>
      <c r="E6" s="8">
        <v>2</v>
      </c>
      <c r="F6" s="8">
        <v>4</v>
      </c>
      <c r="G6" s="9">
        <v>1</v>
      </c>
      <c r="H6" s="9">
        <v>3</v>
      </c>
      <c r="I6" s="9">
        <v>4</v>
      </c>
      <c r="J6" s="85"/>
      <c r="K6" s="85"/>
      <c r="L6" s="85"/>
      <c r="M6" s="345"/>
      <c r="N6" s="347"/>
      <c r="O6" s="347"/>
      <c r="P6" s="346"/>
      <c r="Q6" s="348"/>
    </row>
    <row r="7" spans="1:17" ht="24" customHeight="1">
      <c r="A7" s="7">
        <v>1</v>
      </c>
      <c r="B7" s="63" t="s">
        <v>98</v>
      </c>
      <c r="C7" s="36" t="s">
        <v>58</v>
      </c>
      <c r="D7" s="44">
        <v>6.5</v>
      </c>
      <c r="E7" s="44">
        <v>7.5</v>
      </c>
      <c r="F7" s="45">
        <v>7.7</v>
      </c>
      <c r="G7" s="44">
        <v>6.4</v>
      </c>
      <c r="H7" s="44">
        <v>7.3</v>
      </c>
      <c r="I7" s="44">
        <v>7.3</v>
      </c>
      <c r="J7" s="45"/>
      <c r="K7" s="45"/>
      <c r="L7" s="45"/>
      <c r="M7" s="12">
        <f>(D7*$D$6+E7*$E$6+F7*$F$6+G7*$G$6+H7*$H$6+I7*$I$6)/SUM($D$6:$I$6)</f>
        <v>7.26875</v>
      </c>
      <c r="N7" s="80" t="str">
        <f>IF(M7&lt;3,"KÐm",IF(M7&lt;5,"YÕu",IF(M7&lt;6,"Trung b×nh",IF(M7&lt;7,"TB.Kh¸",IF(M7&lt;8,"Kh¸","Giái")))))</f>
        <v>Kh¸</v>
      </c>
      <c r="O7" s="78">
        <v>8.5</v>
      </c>
      <c r="P7" s="82" t="str">
        <f>IF(O7&lt;5,"YÕu",IF(O7&lt;6,"Trung b×nh",IF(O7&lt;7,"TB.Kh¸",IF(O7&lt;8,"Kh¸",IF(O7&lt;9,"Tèt","XuÊt s¾c")))))</f>
        <v>Tèt</v>
      </c>
      <c r="Q7" s="10"/>
    </row>
    <row r="8" spans="1:17" ht="24" customHeight="1">
      <c r="A8" s="4">
        <v>2</v>
      </c>
      <c r="B8" s="62" t="s">
        <v>61</v>
      </c>
      <c r="C8" s="37" t="s">
        <v>60</v>
      </c>
      <c r="D8" s="75"/>
      <c r="E8" s="75"/>
      <c r="F8" s="48">
        <v>6.3</v>
      </c>
      <c r="G8" s="75"/>
      <c r="H8" s="47">
        <v>7</v>
      </c>
      <c r="I8" s="75"/>
      <c r="J8" s="86"/>
      <c r="K8" s="86"/>
      <c r="L8" s="86"/>
      <c r="M8" s="13">
        <f>(D8*$D$6+E8*$E$6+F8*$F$6+G8*$G$6+H8*$H$6+I8*$I$6)/SUM($D$6:$I$6)</f>
        <v>2.8875</v>
      </c>
      <c r="N8" s="81" t="str">
        <f>IF(M8&lt;3,"KÐm",IF(M8&lt;5,"YÕu",IF(M8&lt;6,"Trung b×nh",IF(M8&lt;7,"TB.Kh¸",IF(M8&lt;8,"Kh¸","Giái")))))</f>
        <v>KÐm</v>
      </c>
      <c r="O8" s="79">
        <v>7.5</v>
      </c>
      <c r="P8" s="83" t="str">
        <f>IF(O8&lt;5,"YÕu",IF(O8&lt;6,"Trung b×nh",IF(O8&lt;7,"TB.Kh¸",IF(O8&lt;8,"Kh¸",IF(O8&lt;9,"Giái","XuÊt s¾c")))))</f>
        <v>Kh¸</v>
      </c>
      <c r="Q8" s="11" t="s">
        <v>124</v>
      </c>
    </row>
    <row r="9" spans="1:17" ht="24" customHeight="1">
      <c r="A9" s="4">
        <v>3</v>
      </c>
      <c r="B9" s="62" t="s">
        <v>101</v>
      </c>
      <c r="C9" s="37" t="s">
        <v>8</v>
      </c>
      <c r="D9" s="47">
        <v>6.4</v>
      </c>
      <c r="E9" s="47">
        <v>6.4</v>
      </c>
      <c r="F9" s="76">
        <v>6</v>
      </c>
      <c r="G9" s="47">
        <v>7.4</v>
      </c>
      <c r="H9" s="47">
        <v>7.5</v>
      </c>
      <c r="I9" s="47">
        <v>7.6</v>
      </c>
      <c r="J9" s="48"/>
      <c r="K9" s="48"/>
      <c r="L9" s="48"/>
      <c r="M9" s="13">
        <f>(D9*$D$6+E9*$E$6+F9*$F$6+G9*$G$6+H9*$H$6+I9*$I$6)/SUM($D$6:$I$6)</f>
        <v>6.86875</v>
      </c>
      <c r="N9" s="81" t="str">
        <f>IF(M9&lt;3,"KÐm",IF(M9&lt;5,"YÕu",IF(M9&lt;6,"Trung b×nh",IF(M9&lt;7,"TB.Kh¸",IF(M9&lt;8,"Kh¸","Giái")))))</f>
        <v>TB.Kh¸</v>
      </c>
      <c r="O9" s="79">
        <v>8</v>
      </c>
      <c r="P9" s="83" t="str">
        <f>IF(O9&lt;5,"YÕu",IF(O9&lt;6,"Trung b×nh",IF(O9&lt;7,"TB.Kh¸",IF(O9&lt;8,"Kh¸",IF(O9&lt;9,"Giái","XuÊt s¾c")))))</f>
        <v>Giái</v>
      </c>
      <c r="Q9" s="11" t="s">
        <v>99</v>
      </c>
    </row>
    <row r="10" spans="1:17" ht="24" customHeight="1">
      <c r="A10" s="4">
        <v>4</v>
      </c>
      <c r="B10" s="62" t="s">
        <v>102</v>
      </c>
      <c r="C10" s="37" t="s">
        <v>32</v>
      </c>
      <c r="D10" s="47">
        <v>6.7</v>
      </c>
      <c r="E10" s="47">
        <v>6.6</v>
      </c>
      <c r="F10" s="48">
        <v>7.2</v>
      </c>
      <c r="G10" s="47">
        <v>6.4</v>
      </c>
      <c r="H10" s="47">
        <v>7.7</v>
      </c>
      <c r="I10" s="47">
        <v>7.2</v>
      </c>
      <c r="J10" s="48"/>
      <c r="K10" s="48"/>
      <c r="L10" s="48"/>
      <c r="M10" s="13">
        <f>(D10*$D$6+E10*$E$6+F10*$F$6+G10*$G$6+H10*$H$6+I10*$I$6)/SUM($D$6:$I$6)</f>
        <v>7.10625</v>
      </c>
      <c r="N10" s="81" t="str">
        <f>IF(M10&lt;3,"KÐm",IF(M10&lt;5,"YÕu",IF(M10&lt;6,"Trung b×nh",IF(M10&lt;7,"TB.Kh¸",IF(M10&lt;8,"Kh¸","Giái")))))</f>
        <v>Kh¸</v>
      </c>
      <c r="O10" s="79">
        <v>8.5</v>
      </c>
      <c r="P10" s="83" t="str">
        <f>IF(O10&lt;5,"YÕu",IF(O10&lt;6,"Trung b×nh",IF(O10&lt;7,"TB.Kh¸",IF(O10&lt;8,"Kh¸",IF(O10&lt;9,"Giái","XuÊt s¾c")))))</f>
        <v>Giái</v>
      </c>
      <c r="Q10" s="11"/>
    </row>
    <row r="11" spans="1:17" ht="24" customHeight="1">
      <c r="A11" s="4">
        <v>5</v>
      </c>
      <c r="B11" s="62" t="s">
        <v>59</v>
      </c>
      <c r="C11" s="37" t="s">
        <v>103</v>
      </c>
      <c r="D11" s="47">
        <v>6.4</v>
      </c>
      <c r="E11" s="47">
        <v>6.6</v>
      </c>
      <c r="F11" s="48">
        <v>7</v>
      </c>
      <c r="G11" s="47">
        <v>7.4</v>
      </c>
      <c r="H11" s="47">
        <v>7.5</v>
      </c>
      <c r="I11" s="47">
        <v>6.6</v>
      </c>
      <c r="J11" s="48"/>
      <c r="K11" s="48"/>
      <c r="L11" s="48"/>
      <c r="M11" s="13">
        <f>(D11*$D$6+E11*$E$6+F11*$F$6+G11*$G$6+H11*$H$6+I11*$I$6)/SUM($D$6:$I$6)</f>
        <v>6.893750000000001</v>
      </c>
      <c r="N11" s="81" t="str">
        <f>IF(M11&lt;3,"KÐm",IF(M11&lt;5,"YÕu",IF(M11&lt;6,"Trung b×nh",IF(M11&lt;7,"TB.Kh¸",IF(M11&lt;8,"Kh¸","Giái")))))</f>
        <v>TB.Kh¸</v>
      </c>
      <c r="O11" s="79">
        <v>7</v>
      </c>
      <c r="P11" s="83" t="str">
        <f>IF(O11&lt;5,"YÕu",IF(O11&lt;6,"Trung b×nh",IF(O11&lt;7,"TB.Kh¸",IF(O11&lt;8,"Kh¸",IF(O11&lt;9,"Giái","XuÊt s¾c")))))</f>
        <v>Kh¸</v>
      </c>
      <c r="Q11" s="11"/>
    </row>
    <row r="12" spans="1:17" ht="24" customHeight="1">
      <c r="A12" s="33">
        <v>6</v>
      </c>
      <c r="B12" s="65" t="s">
        <v>104</v>
      </c>
      <c r="C12" s="38" t="s">
        <v>100</v>
      </c>
      <c r="D12" s="68" t="s">
        <v>119</v>
      </c>
      <c r="E12" s="68" t="s">
        <v>119</v>
      </c>
      <c r="F12" s="68" t="s">
        <v>119</v>
      </c>
      <c r="G12" s="68" t="s">
        <v>119</v>
      </c>
      <c r="H12" s="68" t="s">
        <v>119</v>
      </c>
      <c r="I12" s="77"/>
      <c r="J12" s="87"/>
      <c r="K12" s="87"/>
      <c r="L12" s="87"/>
      <c r="M12" s="69">
        <v>0</v>
      </c>
      <c r="N12" s="34"/>
      <c r="O12" s="70"/>
      <c r="P12" s="71"/>
      <c r="Q12" s="72" t="s">
        <v>125</v>
      </c>
    </row>
    <row r="13" spans="1:18" ht="16.5">
      <c r="A13" s="14" t="s">
        <v>57</v>
      </c>
      <c r="C13" s="35" t="s">
        <v>112</v>
      </c>
      <c r="D13" s="2"/>
      <c r="E13" s="2"/>
      <c r="G13" s="35" t="s">
        <v>126</v>
      </c>
      <c r="H13" s="32"/>
      <c r="I13" s="32"/>
      <c r="J13" s="32"/>
      <c r="K13" s="32"/>
      <c r="L13" s="32"/>
      <c r="M13" s="27"/>
      <c r="O13" s="35" t="s">
        <v>127</v>
      </c>
      <c r="P13" s="26"/>
      <c r="Q13" s="35" t="s">
        <v>128</v>
      </c>
      <c r="R13" s="27"/>
    </row>
    <row r="14" spans="1:18" ht="16.5">
      <c r="A14" s="14"/>
      <c r="C14" s="35"/>
      <c r="D14" s="2"/>
      <c r="E14" s="2"/>
      <c r="F14" s="35"/>
      <c r="G14" s="32"/>
      <c r="H14" s="32"/>
      <c r="I14" s="32"/>
      <c r="J14" s="32"/>
      <c r="K14" s="32"/>
      <c r="L14" s="32"/>
      <c r="M14" s="27"/>
      <c r="N14" s="27"/>
      <c r="P14" s="326" t="s">
        <v>113</v>
      </c>
      <c r="Q14" s="326"/>
      <c r="R14" s="27"/>
    </row>
    <row r="15" spans="1:18" ht="17.25">
      <c r="A15" s="327" t="s">
        <v>3</v>
      </c>
      <c r="B15" s="327"/>
      <c r="C15" s="327"/>
      <c r="D15" s="327"/>
      <c r="E15" s="28"/>
      <c r="F15" s="327" t="s">
        <v>114</v>
      </c>
      <c r="G15" s="327"/>
      <c r="H15" s="327"/>
      <c r="I15" s="327"/>
      <c r="J15" s="327"/>
      <c r="K15" s="327"/>
      <c r="L15" s="327"/>
      <c r="M15" s="327"/>
      <c r="N15" s="327"/>
      <c r="O15" s="327"/>
      <c r="P15" s="327" t="s">
        <v>7</v>
      </c>
      <c r="Q15" s="327"/>
      <c r="R15" s="28"/>
    </row>
    <row r="16" spans="6:12" ht="15.75">
      <c r="F16" s="17"/>
      <c r="G16" s="16"/>
      <c r="H16" s="16"/>
      <c r="I16" s="16"/>
      <c r="J16" s="16"/>
      <c r="K16" s="16"/>
      <c r="L16" s="16"/>
    </row>
    <row r="17" ht="12.75">
      <c r="I17" t="s">
        <v>115</v>
      </c>
    </row>
    <row r="20" spans="1:18" ht="18.75">
      <c r="A20" s="343" t="s">
        <v>35</v>
      </c>
      <c r="B20" s="343"/>
      <c r="C20" s="343"/>
      <c r="D20" s="343"/>
      <c r="E20" s="73"/>
      <c r="F20" s="343" t="s">
        <v>6</v>
      </c>
      <c r="G20" s="343"/>
      <c r="H20" s="343"/>
      <c r="I20" s="343"/>
      <c r="J20" s="343"/>
      <c r="K20" s="343"/>
      <c r="L20" s="343"/>
      <c r="M20" s="343"/>
      <c r="N20" s="343"/>
      <c r="O20" s="343"/>
      <c r="P20" s="343" t="s">
        <v>36</v>
      </c>
      <c r="Q20" s="343"/>
      <c r="R20" s="20"/>
    </row>
    <row r="21" spans="1:18" ht="18.75" customHeight="1">
      <c r="A21" s="23" t="s">
        <v>9</v>
      </c>
      <c r="C21" s="23" t="s">
        <v>10</v>
      </c>
      <c r="F21" s="23" t="s">
        <v>120</v>
      </c>
      <c r="G21" s="23"/>
      <c r="M21" s="23" t="s">
        <v>121</v>
      </c>
      <c r="O21" s="23" t="s">
        <v>122</v>
      </c>
      <c r="P21" s="23"/>
      <c r="Q21" s="23" t="s">
        <v>123</v>
      </c>
      <c r="R21" s="26"/>
    </row>
    <row r="22" spans="1:15" ht="14.25">
      <c r="A22" s="357"/>
      <c r="B22" s="357"/>
      <c r="C22" s="358"/>
      <c r="D22" s="358"/>
      <c r="F22" s="358"/>
      <c r="G22" s="358"/>
      <c r="H22" s="358"/>
      <c r="M22" s="23"/>
      <c r="O22" s="23"/>
    </row>
    <row r="23" spans="6:13" ht="14.25">
      <c r="F23" s="23"/>
      <c r="M23" s="23"/>
    </row>
    <row r="24" ht="14.25">
      <c r="F24" s="23"/>
    </row>
  </sheetData>
  <sheetProtection/>
  <mergeCells count="23">
    <mergeCell ref="A4:Q4"/>
    <mergeCell ref="A15:D15"/>
    <mergeCell ref="P15:Q15"/>
    <mergeCell ref="M5:M6"/>
    <mergeCell ref="P20:Q20"/>
    <mergeCell ref="F15:O15"/>
    <mergeCell ref="A1:I1"/>
    <mergeCell ref="M1:Q1"/>
    <mergeCell ref="A2:Q2"/>
    <mergeCell ref="A3:E3"/>
    <mergeCell ref="M3:Q3"/>
    <mergeCell ref="F20:O20"/>
    <mergeCell ref="A20:D20"/>
    <mergeCell ref="N5:N6"/>
    <mergeCell ref="Q5:Q6"/>
    <mergeCell ref="B5:C6"/>
    <mergeCell ref="A22:B22"/>
    <mergeCell ref="C22:D22"/>
    <mergeCell ref="F22:H22"/>
    <mergeCell ref="P5:P6"/>
    <mergeCell ref="O5:O6"/>
    <mergeCell ref="P14:Q14"/>
    <mergeCell ref="A5:A6"/>
  </mergeCells>
  <printOptions/>
  <pageMargins left="0.53" right="0.53" top="0.33" bottom="0.37" header="0.29" footer="0.2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9"/>
  <sheetViews>
    <sheetView zoomScaleSheetLayoutView="85" zoomScalePageLayoutView="0" workbookViewId="0" topLeftCell="A4">
      <selection activeCell="H9" sqref="H9"/>
    </sheetView>
  </sheetViews>
  <sheetFormatPr defaultColWidth="9.140625" defaultRowHeight="12.75"/>
  <cols>
    <col min="1" max="1" width="4.28125" style="0" customWidth="1"/>
    <col min="2" max="2" width="17.7109375" style="0" customWidth="1"/>
    <col min="3" max="3" width="9.57421875" style="0" customWidth="1"/>
    <col min="4" max="15" width="5.7109375" style="0" customWidth="1"/>
    <col min="16" max="16" width="8.140625" style="0" customWidth="1"/>
    <col min="17" max="17" width="10.8515625" style="0" customWidth="1"/>
    <col min="18" max="18" width="9.57421875" style="0" customWidth="1"/>
    <col min="19" max="19" width="14.28125" style="0" customWidth="1"/>
    <col min="20" max="20" width="13.421875" style="0" customWidth="1"/>
  </cols>
  <sheetData>
    <row r="1" spans="1:20" ht="58.5" customHeight="1">
      <c r="A1" s="370" t="s">
        <v>177</v>
      </c>
      <c r="B1" s="371"/>
      <c r="C1" s="371"/>
      <c r="D1" s="371"/>
      <c r="E1" s="371"/>
      <c r="F1" s="371"/>
      <c r="G1" s="371"/>
      <c r="H1" s="84"/>
      <c r="I1" s="84"/>
      <c r="J1" s="84"/>
      <c r="K1" s="84"/>
      <c r="L1" s="84"/>
      <c r="M1" s="84"/>
      <c r="N1" s="84"/>
      <c r="O1" s="84"/>
      <c r="P1" s="372" t="s">
        <v>182</v>
      </c>
      <c r="Q1" s="373"/>
      <c r="R1" s="373"/>
      <c r="S1" s="373"/>
      <c r="T1" s="373"/>
    </row>
    <row r="2" spans="1:20" ht="43.5" customHeight="1">
      <c r="A2" s="374" t="s">
        <v>146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</row>
    <row r="3" spans="1:20" ht="18" customHeight="1">
      <c r="A3" s="367" t="s">
        <v>141</v>
      </c>
      <c r="B3" s="367"/>
      <c r="C3" s="367"/>
      <c r="D3" s="367"/>
      <c r="E3" s="367"/>
      <c r="F3" s="367"/>
      <c r="G3" s="367"/>
      <c r="H3" s="367"/>
      <c r="I3" s="367"/>
      <c r="J3" s="20"/>
      <c r="K3" s="20"/>
      <c r="L3" s="367" t="s">
        <v>142</v>
      </c>
      <c r="M3" s="367"/>
      <c r="N3" s="367"/>
      <c r="O3" s="367"/>
      <c r="P3" s="367"/>
      <c r="Q3" s="367"/>
      <c r="R3" s="367"/>
      <c r="S3" s="367"/>
      <c r="T3" s="367"/>
    </row>
    <row r="4" spans="1:20" ht="3.75" customHeight="1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</row>
    <row r="5" spans="1:20" ht="12.75">
      <c r="A5" s="363" t="s">
        <v>139</v>
      </c>
      <c r="B5" s="359" t="s">
        <v>138</v>
      </c>
      <c r="C5" s="360"/>
      <c r="D5" s="105" t="s">
        <v>11</v>
      </c>
      <c r="E5" s="105" t="s">
        <v>12</v>
      </c>
      <c r="F5" s="105" t="s">
        <v>13</v>
      </c>
      <c r="G5" s="105" t="s">
        <v>14</v>
      </c>
      <c r="H5" s="116" t="s">
        <v>15</v>
      </c>
      <c r="I5" s="116" t="s">
        <v>16</v>
      </c>
      <c r="J5" s="116" t="s">
        <v>17</v>
      </c>
      <c r="K5" s="116" t="s">
        <v>18</v>
      </c>
      <c r="L5" s="116" t="s">
        <v>19</v>
      </c>
      <c r="M5" s="116" t="s">
        <v>20</v>
      </c>
      <c r="N5" s="116" t="s">
        <v>21</v>
      </c>
      <c r="O5" s="116" t="s">
        <v>22</v>
      </c>
      <c r="P5" s="376" t="s">
        <v>140</v>
      </c>
      <c r="Q5" s="364" t="s">
        <v>148</v>
      </c>
      <c r="R5" s="364" t="s">
        <v>149</v>
      </c>
      <c r="S5" s="364" t="s">
        <v>150</v>
      </c>
      <c r="T5" s="364" t="s">
        <v>151</v>
      </c>
    </row>
    <row r="6" spans="1:20" s="106" customFormat="1" ht="25.5" customHeight="1">
      <c r="A6" s="363"/>
      <c r="B6" s="361"/>
      <c r="C6" s="362"/>
      <c r="D6" s="107">
        <v>1</v>
      </c>
      <c r="E6" s="107">
        <v>4</v>
      </c>
      <c r="F6" s="107">
        <v>3</v>
      </c>
      <c r="G6" s="107">
        <v>2</v>
      </c>
      <c r="H6" s="109">
        <v>3</v>
      </c>
      <c r="I6" s="109">
        <v>1</v>
      </c>
      <c r="J6" s="109">
        <v>3</v>
      </c>
      <c r="K6" s="109">
        <v>2</v>
      </c>
      <c r="L6" s="109">
        <v>2</v>
      </c>
      <c r="M6" s="109">
        <v>2</v>
      </c>
      <c r="N6" s="148">
        <v>3</v>
      </c>
      <c r="O6" s="148">
        <v>3</v>
      </c>
      <c r="P6" s="377"/>
      <c r="Q6" s="363"/>
      <c r="R6" s="363"/>
      <c r="S6" s="364"/>
      <c r="T6" s="364"/>
    </row>
    <row r="7" spans="1:20" s="93" customFormat="1" ht="34.5" customHeight="1">
      <c r="A7" s="133">
        <v>1</v>
      </c>
      <c r="B7" s="124" t="s">
        <v>98</v>
      </c>
      <c r="C7" s="136" t="s">
        <v>58</v>
      </c>
      <c r="D7" s="119">
        <v>7</v>
      </c>
      <c r="E7" s="119">
        <v>7</v>
      </c>
      <c r="F7" s="137">
        <v>5.7</v>
      </c>
      <c r="G7" s="119">
        <v>5.7</v>
      </c>
      <c r="H7" s="137">
        <v>6.8</v>
      </c>
      <c r="I7" s="137">
        <v>6.8</v>
      </c>
      <c r="J7" s="137">
        <v>6.7</v>
      </c>
      <c r="K7" s="137">
        <v>6.4</v>
      </c>
      <c r="L7" s="137">
        <v>6.9</v>
      </c>
      <c r="M7" s="137">
        <v>5</v>
      </c>
      <c r="N7" s="150">
        <v>7.4</v>
      </c>
      <c r="O7" s="150">
        <v>7</v>
      </c>
      <c r="P7" s="120">
        <f>(D7*$D$6+E7*$E$6+F7*$F$6+G7*$G$6+H7*$H$6+I7*$I$6+J7*$J$6+K7*$K$6+L7*$L$6+M7*$M$6)/SUM($D$6:$M$6)</f>
        <v>6.408695652173913</v>
      </c>
      <c r="Q7" s="118" t="str">
        <f>IF(P7&lt;4,"KÐm",IF(P7&lt;5,"YÕu",IF(P7&lt;6,"Trung b×nh",IF(P7&lt;7,"TB.Kh¸",IF(P7&lt;8,"Kh¸","Giái")))))</f>
        <v>TB.Kh¸</v>
      </c>
      <c r="R7" s="121">
        <v>8.5</v>
      </c>
      <c r="S7" s="122" t="str">
        <f>IF(R7&lt;5,"YÕu",IF(R7&lt;6,"Trung b×nh",IF(R7&lt;7,"TB.Kh¸",IF(R7&lt;8,"Kh¸",IF(R7&lt;9,"Tèt","XuÊt s¾c")))))</f>
        <v>Tèt</v>
      </c>
      <c r="T7" s="138"/>
    </row>
    <row r="8" spans="1:20" s="93" customFormat="1" ht="34.5" customHeight="1">
      <c r="A8" s="133">
        <v>2</v>
      </c>
      <c r="B8" s="124" t="s">
        <v>61</v>
      </c>
      <c r="C8" s="136" t="s">
        <v>60</v>
      </c>
      <c r="D8" s="119">
        <v>7.4</v>
      </c>
      <c r="E8" s="119">
        <v>6.3</v>
      </c>
      <c r="F8" s="137">
        <v>0</v>
      </c>
      <c r="G8" s="119">
        <v>0</v>
      </c>
      <c r="H8" s="137">
        <v>6.2</v>
      </c>
      <c r="I8" s="137">
        <v>6.2</v>
      </c>
      <c r="J8" s="137">
        <v>6.8</v>
      </c>
      <c r="K8" s="137">
        <v>7</v>
      </c>
      <c r="L8" s="137">
        <v>6.6</v>
      </c>
      <c r="M8" s="137">
        <v>0</v>
      </c>
      <c r="N8" s="150">
        <v>6.7</v>
      </c>
      <c r="O8" s="150">
        <v>6.4</v>
      </c>
      <c r="P8" s="120">
        <f>(D8*$D$6+E8*$E$6+F8*$F$6+G8*$G$6+H8*$H$6+I8*$I$6+J8*$J$6+K8*$K$6+L8*$L$6+M8*$M$6)/SUM($D$6:$M$6)</f>
        <v>4.565217391304349</v>
      </c>
      <c r="Q8" s="118" t="str">
        <f>IF(P8&lt;3,"KÐm",IF(P8&lt;5,"YÕu",IF(P8&lt;6,"Trung b×nh",IF(P8&lt;7,"TB.Kh¸",IF(P8&lt;8,"Kh¸","Giái")))))</f>
        <v>YÕu</v>
      </c>
      <c r="R8" s="121">
        <v>7.5</v>
      </c>
      <c r="S8" s="122" t="str">
        <f>IF(R8&lt;5,"YÕu",IF(R8&lt;6,"Trung b×nh",IF(R8&lt;7,"TB.Kh¸",IF(R8&lt;8,"Kh¸",IF(R8&lt;9,"Tèt","XuÊt s¾c")))))</f>
        <v>Kh¸</v>
      </c>
      <c r="T8" s="125" t="s">
        <v>147</v>
      </c>
    </row>
    <row r="9" spans="1:20" s="93" customFormat="1" ht="34.5" customHeight="1">
      <c r="A9" s="133">
        <v>3</v>
      </c>
      <c r="B9" s="124" t="s">
        <v>101</v>
      </c>
      <c r="C9" s="136" t="s">
        <v>8</v>
      </c>
      <c r="D9" s="119">
        <v>8.4</v>
      </c>
      <c r="E9" s="119">
        <v>7.3</v>
      </c>
      <c r="F9" s="137">
        <v>0</v>
      </c>
      <c r="G9" s="119">
        <v>6.7</v>
      </c>
      <c r="H9" s="137">
        <v>7.4</v>
      </c>
      <c r="I9" s="137">
        <v>7.4</v>
      </c>
      <c r="J9" s="137">
        <v>6.2</v>
      </c>
      <c r="K9" s="137">
        <v>6.2</v>
      </c>
      <c r="L9" s="137">
        <v>6.2</v>
      </c>
      <c r="M9" s="137">
        <v>5</v>
      </c>
      <c r="N9" s="150">
        <v>8</v>
      </c>
      <c r="O9" s="150">
        <v>7</v>
      </c>
      <c r="P9" s="120">
        <f>(D9*$D$6+E9*$E$6+F9*$F$6+G9*$G$6+H9*$H$6+I9*$I$6+J9*$J$6+K9*$K$6+L9*$L$6+M9*$M$6)/SUM($D$6:$M$6)</f>
        <v>5.82608695652174</v>
      </c>
      <c r="Q9" s="118" t="str">
        <f>IF(P9&lt;3,"KÐm",IF(P9&lt;5,"YÕu",IF(P9&lt;6,"Trung b×nh",IF(P9&lt;7,"TB.Kh¸",IF(P9&lt;8,"Kh¸","Giái")))))</f>
        <v>Trung b×nh</v>
      </c>
      <c r="R9" s="121">
        <v>8</v>
      </c>
      <c r="S9" s="122" t="str">
        <f>IF(R9&lt;5,"YÕu",IF(R9&lt;6,"Trung b×nh",IF(R9&lt;7,"TB.Kh¸",IF(R9&lt;8,"Kh¸",IF(R9&lt;9,"Tèt","XuÊt s¾c")))))</f>
        <v>Tèt</v>
      </c>
      <c r="T9" s="126" t="s">
        <v>137</v>
      </c>
    </row>
    <row r="10" spans="1:20" s="93" customFormat="1" ht="34.5" customHeight="1">
      <c r="A10" s="133">
        <v>4</v>
      </c>
      <c r="B10" s="124" t="s">
        <v>102</v>
      </c>
      <c r="C10" s="136" t="s">
        <v>32</v>
      </c>
      <c r="D10" s="119">
        <v>7.4</v>
      </c>
      <c r="E10" s="119">
        <v>7</v>
      </c>
      <c r="F10" s="137">
        <v>6</v>
      </c>
      <c r="G10" s="119">
        <v>6.4</v>
      </c>
      <c r="H10" s="137">
        <v>6.8</v>
      </c>
      <c r="I10" s="137">
        <v>6.8</v>
      </c>
      <c r="J10" s="137">
        <v>6.2</v>
      </c>
      <c r="K10" s="137">
        <v>7</v>
      </c>
      <c r="L10" s="137">
        <v>6.6</v>
      </c>
      <c r="M10" s="137">
        <v>6</v>
      </c>
      <c r="N10" s="150">
        <v>7.3</v>
      </c>
      <c r="O10" s="150">
        <v>6.6</v>
      </c>
      <c r="P10" s="120">
        <f>(D10*$D$6+E10*$E$6+F10*$F$6+G10*$G$6+H10*$H$6+I10*$I$6+J10*$J$6+K10*$K$6+L10*$L$6+M10*$M$6)/SUM($D$6:$M$6)</f>
        <v>6.57391304347826</v>
      </c>
      <c r="Q10" s="118" t="str">
        <f>IF(P10&lt;3,"KÐm",IF(P10&lt;5,"YÕu",IF(P10&lt;6,"Trung b×nh",IF(P10&lt;7,"TB.Kh¸",IF(P10&lt;8,"Kh¸","Giái")))))</f>
        <v>TB.Kh¸</v>
      </c>
      <c r="R10" s="121">
        <v>8.5</v>
      </c>
      <c r="S10" s="122" t="str">
        <f>IF(R10&lt;5,"YÕu",IF(R10&lt;6,"Trung b×nh",IF(R10&lt;7,"TB.Kh¸",IF(R10&lt;8,"Kh¸",IF(R10&lt;9,"Tèt","XuÊt s¾c")))))</f>
        <v>Tèt</v>
      </c>
      <c r="T10" s="123"/>
    </row>
    <row r="11" spans="1:20" s="93" customFormat="1" ht="34.5" customHeight="1">
      <c r="A11" s="133">
        <v>5</v>
      </c>
      <c r="B11" s="139" t="s">
        <v>59</v>
      </c>
      <c r="C11" s="140" t="s">
        <v>103</v>
      </c>
      <c r="D11" s="141">
        <v>8.6</v>
      </c>
      <c r="E11" s="141">
        <v>7.4</v>
      </c>
      <c r="F11" s="142">
        <v>7</v>
      </c>
      <c r="G11" s="141">
        <v>5</v>
      </c>
      <c r="H11" s="142">
        <v>7.2</v>
      </c>
      <c r="I11" s="142">
        <v>7.2</v>
      </c>
      <c r="J11" s="142">
        <v>7.2</v>
      </c>
      <c r="K11" s="142">
        <v>7.2</v>
      </c>
      <c r="L11" s="142">
        <v>7.2</v>
      </c>
      <c r="M11" s="142">
        <v>6.7</v>
      </c>
      <c r="N11" s="150" t="s">
        <v>185</v>
      </c>
      <c r="O11" s="150">
        <v>0</v>
      </c>
      <c r="P11" s="120">
        <f>(D11*$D$6+E11*$E$6+F11*$F$6+G11*$G$6+H11*$H$6+I11*$I$6+J11*$J$6+K11*$K$6+L11*$L$6+M11*$M$6)/SUM($D$6:$M$6)</f>
        <v>7.034782608695654</v>
      </c>
      <c r="Q11" s="143" t="str">
        <f>IF(P11&lt;3,"KÐm",IF(P11&lt;5,"YÕu",IF(P11&lt;6,"Trung b×nh",IF(P11&lt;7,"TB.Kh¸",IF(P11&lt;8,"Kh¸","Giái")))))</f>
        <v>Kh¸</v>
      </c>
      <c r="R11" s="144">
        <v>7</v>
      </c>
      <c r="S11" s="145" t="str">
        <f>IF(R11&lt;5,"YÕu",IF(R11&lt;6,"Trung b×nh",IF(R11&lt;7,"TB.Kh¸",IF(R11&lt;8,"Kh¸",IF(R11&lt;9,"Tèt","XuÊt s¾c")))))</f>
        <v>Kh¸</v>
      </c>
      <c r="T11" s="146"/>
    </row>
    <row r="12" spans="1:19" s="111" customFormat="1" ht="21" customHeight="1">
      <c r="A12" s="110" t="s">
        <v>181</v>
      </c>
      <c r="D12" s="188" t="s">
        <v>194</v>
      </c>
      <c r="E12" s="112"/>
      <c r="H12" s="113"/>
      <c r="I12" s="113"/>
      <c r="J12" s="97" t="s">
        <v>190</v>
      </c>
      <c r="K12" s="113"/>
      <c r="L12" s="97"/>
      <c r="N12" s="113"/>
      <c r="O12" s="113"/>
      <c r="Q12" s="97" t="s">
        <v>158</v>
      </c>
      <c r="S12" s="114"/>
    </row>
    <row r="13" spans="1:20" s="93" customFormat="1" ht="13.5" customHeight="1">
      <c r="A13" s="92"/>
      <c r="C13" s="97"/>
      <c r="D13" s="94"/>
      <c r="E13" s="94"/>
      <c r="G13" s="97"/>
      <c r="H13" s="95"/>
      <c r="I13" s="95"/>
      <c r="J13" s="95"/>
      <c r="K13" s="95"/>
      <c r="L13" s="95"/>
      <c r="M13" s="95"/>
      <c r="N13" s="95"/>
      <c r="O13" s="95"/>
      <c r="P13" s="97"/>
      <c r="S13" s="96"/>
      <c r="T13" s="97"/>
    </row>
    <row r="14" spans="1:20" ht="18.75">
      <c r="A14" s="14"/>
      <c r="C14" s="35"/>
      <c r="D14" s="2"/>
      <c r="E14" s="2"/>
      <c r="F14" s="35"/>
      <c r="G14" s="32"/>
      <c r="H14" s="32"/>
      <c r="I14" s="32"/>
      <c r="J14" s="32"/>
      <c r="K14" s="32"/>
      <c r="L14" s="32"/>
      <c r="M14" s="32"/>
      <c r="N14" s="32"/>
      <c r="O14" s="32"/>
      <c r="P14" s="27"/>
      <c r="Q14" s="369" t="s">
        <v>113</v>
      </c>
      <c r="R14" s="369"/>
      <c r="S14" s="369"/>
      <c r="T14" s="369"/>
    </row>
    <row r="15" spans="1:20" ht="20.25">
      <c r="A15" s="367" t="s">
        <v>143</v>
      </c>
      <c r="B15" s="367"/>
      <c r="C15" s="367"/>
      <c r="D15" s="367"/>
      <c r="E15" s="367"/>
      <c r="F15" s="367"/>
      <c r="G15" s="367"/>
      <c r="H15" s="89"/>
      <c r="I15" s="89"/>
      <c r="J15" s="89"/>
      <c r="K15" s="89"/>
      <c r="L15" s="89"/>
      <c r="M15" s="89"/>
      <c r="N15" s="89"/>
      <c r="O15" s="89"/>
      <c r="P15" s="89"/>
      <c r="Q15" s="367" t="s">
        <v>159</v>
      </c>
      <c r="R15" s="367"/>
      <c r="S15" s="367"/>
      <c r="T15" s="367"/>
    </row>
    <row r="16" spans="1:20" ht="18">
      <c r="A16" s="101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0" ht="18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0" ht="18">
      <c r="A18" s="101"/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</row>
    <row r="19" spans="1:20" s="132" customFormat="1" ht="22.5" customHeight="1">
      <c r="A19" s="368" t="s">
        <v>144</v>
      </c>
      <c r="B19" s="368"/>
      <c r="C19" s="368"/>
      <c r="D19" s="368"/>
      <c r="E19" s="368"/>
      <c r="F19" s="368"/>
      <c r="G19" s="368"/>
      <c r="H19" s="131"/>
      <c r="I19" s="131"/>
      <c r="J19" s="131"/>
      <c r="K19" s="131"/>
      <c r="L19" s="131"/>
      <c r="M19" s="131"/>
      <c r="N19" s="131"/>
      <c r="O19" s="131"/>
      <c r="P19" s="131"/>
      <c r="Q19" s="368" t="s">
        <v>145</v>
      </c>
      <c r="R19" s="368"/>
      <c r="S19" s="368"/>
      <c r="T19" s="368"/>
    </row>
    <row r="20" spans="1:20" s="128" customFormat="1" ht="22.5" customHeight="1">
      <c r="A20" s="130" t="s">
        <v>129</v>
      </c>
      <c r="C20" s="127"/>
      <c r="D20" s="128" t="s">
        <v>132</v>
      </c>
      <c r="E20" s="129"/>
      <c r="F20" s="127"/>
      <c r="G20" s="127"/>
      <c r="K20" s="130" t="s">
        <v>154</v>
      </c>
      <c r="R20" s="128" t="s">
        <v>157</v>
      </c>
      <c r="S20" s="127"/>
      <c r="T20" s="127"/>
    </row>
    <row r="21" spans="1:18" s="128" customFormat="1" ht="16.5" customHeight="1">
      <c r="A21" s="128" t="s">
        <v>130</v>
      </c>
      <c r="D21" s="128" t="s">
        <v>152</v>
      </c>
      <c r="K21" s="128" t="s">
        <v>155</v>
      </c>
      <c r="R21" s="128" t="s">
        <v>188</v>
      </c>
    </row>
    <row r="22" spans="1:18" s="128" customFormat="1" ht="16.5" customHeight="1">
      <c r="A22" s="128" t="s">
        <v>131</v>
      </c>
      <c r="D22" s="128" t="s">
        <v>153</v>
      </c>
      <c r="K22" s="128" t="s">
        <v>156</v>
      </c>
      <c r="R22" s="128" t="s">
        <v>189</v>
      </c>
    </row>
    <row r="23" ht="12.75">
      <c r="B23" s="98"/>
    </row>
    <row r="27" ht="15">
      <c r="T27" s="90"/>
    </row>
    <row r="28" spans="1:20" ht="15">
      <c r="A28" s="365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T28" s="90"/>
    </row>
    <row r="29" ht="15">
      <c r="T29" s="90"/>
    </row>
  </sheetData>
  <sheetProtection/>
  <mergeCells count="19">
    <mergeCell ref="A3:I3"/>
    <mergeCell ref="L3:T3"/>
    <mergeCell ref="A1:G1"/>
    <mergeCell ref="P1:T1"/>
    <mergeCell ref="A2:T2"/>
    <mergeCell ref="T5:T6"/>
    <mergeCell ref="P5:P6"/>
    <mergeCell ref="Q5:Q6"/>
    <mergeCell ref="R5:R6"/>
    <mergeCell ref="A4:T4"/>
    <mergeCell ref="B5:C6"/>
    <mergeCell ref="A5:A6"/>
    <mergeCell ref="S5:S6"/>
    <mergeCell ref="A28:P28"/>
    <mergeCell ref="A15:G15"/>
    <mergeCell ref="A19:G19"/>
    <mergeCell ref="Q15:T15"/>
    <mergeCell ref="Q19:T19"/>
    <mergeCell ref="Q14:T14"/>
  </mergeCells>
  <conditionalFormatting sqref="D7:M11">
    <cfRule type="cellIs" priority="5" dxfId="46" operator="equal" stopIfTrue="1">
      <formula>0</formula>
    </cfRule>
  </conditionalFormatting>
  <conditionalFormatting sqref="O7:O11">
    <cfRule type="cellIs" priority="1" dxfId="0" operator="equal" stopIfTrue="1">
      <formula>0</formula>
    </cfRule>
    <cfRule type="expression" priority="2" dxfId="0" stopIfTrue="1">
      <formula>0</formula>
    </cfRule>
  </conditionalFormatting>
  <conditionalFormatting sqref="N7:N11">
    <cfRule type="cellIs" priority="3" dxfId="0" operator="equal" stopIfTrue="1">
      <formula>0</formula>
    </cfRule>
    <cfRule type="expression" priority="4" dxfId="0" stopIfTrue="1">
      <formula>0</formula>
    </cfRule>
  </conditionalFormatting>
  <printOptions/>
  <pageMargins left="0.35433070866141736" right="0.1968503937007874" top="0.4724409448818898" bottom="0.5118110236220472" header="0.31496062992125984" footer="0.31496062992125984"/>
  <pageSetup horizontalDpi="600" verticalDpi="600" orientation="landscape" paperSize="9" scale="92" r:id="rId2"/>
  <rowBreaks count="1" manualBreakCount="1">
    <brk id="23" max="1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8"/>
  <sheetViews>
    <sheetView view="pageBreakPreview" zoomScale="70" zoomScaleSheetLayoutView="70" workbookViewId="0" topLeftCell="A1">
      <selection activeCell="A2" sqref="A2:X2"/>
    </sheetView>
  </sheetViews>
  <sheetFormatPr defaultColWidth="9.140625" defaultRowHeight="12.75"/>
  <cols>
    <col min="1" max="1" width="4.28125" style="0" customWidth="1"/>
    <col min="2" max="2" width="17.7109375" style="0" customWidth="1"/>
    <col min="3" max="3" width="9.57421875" style="0" customWidth="1"/>
    <col min="4" max="9" width="5.7109375" style="0" customWidth="1"/>
    <col min="10" max="19" width="5.7109375" style="147" customWidth="1"/>
    <col min="20" max="20" width="5.7109375" style="0" customWidth="1"/>
    <col min="21" max="21" width="11.8515625" style="0" customWidth="1"/>
    <col min="22" max="22" width="8.28125" style="0" customWidth="1"/>
    <col min="23" max="23" width="10.421875" style="0" customWidth="1"/>
    <col min="24" max="24" width="24.28125" style="0" customWidth="1"/>
  </cols>
  <sheetData>
    <row r="1" spans="1:24" ht="55.5" customHeight="1">
      <c r="A1" s="370" t="s">
        <v>177</v>
      </c>
      <c r="B1" s="370"/>
      <c r="C1" s="370"/>
      <c r="D1" s="370"/>
      <c r="E1" s="370"/>
      <c r="F1" s="370"/>
      <c r="G1" s="370"/>
      <c r="H1" s="99"/>
      <c r="I1" s="99"/>
      <c r="J1" s="162"/>
      <c r="K1" s="162"/>
      <c r="L1" s="162"/>
      <c r="M1" s="162"/>
      <c r="N1" s="163"/>
      <c r="O1" s="163"/>
      <c r="P1" s="163"/>
      <c r="Q1" s="163"/>
      <c r="R1" s="163"/>
      <c r="S1" s="372" t="s">
        <v>228</v>
      </c>
      <c r="T1" s="372"/>
      <c r="U1" s="372"/>
      <c r="V1" s="372"/>
      <c r="W1" s="372"/>
      <c r="X1" s="372"/>
    </row>
    <row r="2" spans="1:24" ht="46.5" customHeight="1">
      <c r="A2" s="374" t="s">
        <v>180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</row>
    <row r="3" spans="1:24" ht="19.5" customHeight="1">
      <c r="A3" s="228"/>
      <c r="B3" s="228"/>
      <c r="C3" s="367" t="s">
        <v>231</v>
      </c>
      <c r="D3" s="367"/>
      <c r="E3" s="367"/>
      <c r="F3" s="367"/>
      <c r="G3" s="367"/>
      <c r="H3" s="367"/>
      <c r="I3" s="367"/>
      <c r="J3" s="367"/>
      <c r="K3" s="228"/>
      <c r="L3" s="228"/>
      <c r="M3" s="228"/>
      <c r="N3" s="228"/>
      <c r="O3" s="388" t="s">
        <v>142</v>
      </c>
      <c r="P3" s="388"/>
      <c r="Q3" s="388"/>
      <c r="R3" s="388"/>
      <c r="S3" s="388"/>
      <c r="T3" s="388"/>
      <c r="U3" s="388"/>
      <c r="V3" s="388"/>
      <c r="W3" s="388"/>
      <c r="X3" s="388"/>
    </row>
    <row r="4" spans="1:24" ht="6" customHeight="1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</row>
    <row r="5" spans="1:24" ht="17.25" customHeight="1">
      <c r="A5" s="381" t="s">
        <v>139</v>
      </c>
      <c r="B5" s="384" t="s">
        <v>138</v>
      </c>
      <c r="C5" s="385"/>
      <c r="D5" s="91" t="s">
        <v>11</v>
      </c>
      <c r="E5" s="91" t="s">
        <v>12</v>
      </c>
      <c r="F5" s="91" t="s">
        <v>13</v>
      </c>
      <c r="G5" s="91" t="s">
        <v>14</v>
      </c>
      <c r="H5" s="100" t="s">
        <v>15</v>
      </c>
      <c r="I5" s="117" t="s">
        <v>16</v>
      </c>
      <c r="J5" s="164" t="s">
        <v>17</v>
      </c>
      <c r="K5" s="164" t="s">
        <v>18</v>
      </c>
      <c r="L5" s="164" t="s">
        <v>19</v>
      </c>
      <c r="M5" s="164" t="s">
        <v>20</v>
      </c>
      <c r="N5" s="165" t="s">
        <v>21</v>
      </c>
      <c r="O5" s="165" t="s">
        <v>22</v>
      </c>
      <c r="P5" s="165" t="s">
        <v>23</v>
      </c>
      <c r="Q5" s="165" t="s">
        <v>24</v>
      </c>
      <c r="R5" s="165" t="s">
        <v>25</v>
      </c>
      <c r="S5" s="165" t="s">
        <v>26</v>
      </c>
      <c r="T5" s="382" t="s">
        <v>140</v>
      </c>
      <c r="U5" s="380" t="s">
        <v>148</v>
      </c>
      <c r="V5" s="380" t="s">
        <v>149</v>
      </c>
      <c r="W5" s="380" t="s">
        <v>150</v>
      </c>
      <c r="X5" s="380" t="s">
        <v>151</v>
      </c>
    </row>
    <row r="6" spans="1:24" ht="39.75" customHeight="1">
      <c r="A6" s="381"/>
      <c r="B6" s="386"/>
      <c r="C6" s="387"/>
      <c r="D6" s="108">
        <v>2</v>
      </c>
      <c r="E6" s="108">
        <v>2</v>
      </c>
      <c r="F6" s="108">
        <v>4</v>
      </c>
      <c r="G6" s="108">
        <v>1</v>
      </c>
      <c r="H6" s="108">
        <v>3</v>
      </c>
      <c r="I6" s="108">
        <v>4</v>
      </c>
      <c r="J6" s="166">
        <v>1</v>
      </c>
      <c r="K6" s="166">
        <v>4</v>
      </c>
      <c r="L6" s="166">
        <v>3</v>
      </c>
      <c r="M6" s="166">
        <v>2</v>
      </c>
      <c r="N6" s="167">
        <v>3</v>
      </c>
      <c r="O6" s="167">
        <v>1</v>
      </c>
      <c r="P6" s="167">
        <v>3</v>
      </c>
      <c r="Q6" s="167">
        <v>2</v>
      </c>
      <c r="R6" s="167">
        <v>2</v>
      </c>
      <c r="S6" s="167">
        <v>2</v>
      </c>
      <c r="T6" s="383"/>
      <c r="U6" s="381"/>
      <c r="V6" s="381"/>
      <c r="W6" s="380"/>
      <c r="X6" s="380"/>
    </row>
    <row r="7" spans="1:24" s="93" customFormat="1" ht="45" customHeight="1">
      <c r="A7" s="133">
        <v>1</v>
      </c>
      <c r="B7" s="152" t="s">
        <v>98</v>
      </c>
      <c r="C7" s="153" t="s">
        <v>58</v>
      </c>
      <c r="D7" s="149">
        <v>6.5</v>
      </c>
      <c r="E7" s="149">
        <v>7.5</v>
      </c>
      <c r="F7" s="149">
        <v>7.7</v>
      </c>
      <c r="G7" s="149">
        <v>6.4</v>
      </c>
      <c r="H7" s="150">
        <v>7.3</v>
      </c>
      <c r="I7" s="150">
        <v>7.3</v>
      </c>
      <c r="J7" s="150">
        <v>7</v>
      </c>
      <c r="K7" s="150">
        <v>7</v>
      </c>
      <c r="L7" s="150">
        <v>5.7</v>
      </c>
      <c r="M7" s="150">
        <v>5.7</v>
      </c>
      <c r="N7" s="150">
        <v>5.8</v>
      </c>
      <c r="O7" s="150">
        <v>6.8</v>
      </c>
      <c r="P7" s="150">
        <v>6.7</v>
      </c>
      <c r="Q7" s="150">
        <v>6.4</v>
      </c>
      <c r="R7" s="150">
        <v>6.9</v>
      </c>
      <c r="S7" s="150">
        <v>5</v>
      </c>
      <c r="T7" s="151">
        <f>(D7*$D$6+E7*$E$6+F7*$F$6+G7*$G$6+H7*$H$6+I7*$I$6+J7*$J$6+K7*$K$6+L7*$L$6+M7*$M$6+N7*$N$6+O7*$O$6+P7*$P$6+Q7*$Q$6+R7*$R$6+S7*$S$6)/SUM($D$6:$S$6)</f>
        <v>6.684615384615386</v>
      </c>
      <c r="U7" s="118" t="str">
        <f>IF(T7&lt;4,"KÐm",IF(T7&lt;5,"YÕu",IF(T7&lt;6,"Trung b×nh",IF(T7&lt;7,"TB.Kh¸",IF(T7&lt;8,"Kh¸","Giái")))))</f>
        <v>TB.Kh¸</v>
      </c>
      <c r="V7" s="121">
        <v>8.5</v>
      </c>
      <c r="W7" s="122" t="str">
        <f>IF(V7&lt;5,"YÕu",IF(V7&lt;6,"Trung b×nh",IF(V7&lt;7,"TB.Kh¸",IF(V7&lt;8,"Kh¸",IF(V7&lt;9,"Tèt","XuÊt s¾c")))))</f>
        <v>Tèt</v>
      </c>
      <c r="X7" s="161"/>
    </row>
    <row r="8" spans="1:25" s="93" customFormat="1" ht="45" customHeight="1">
      <c r="A8" s="133">
        <v>2</v>
      </c>
      <c r="B8" s="152" t="s">
        <v>61</v>
      </c>
      <c r="C8" s="153" t="s">
        <v>60</v>
      </c>
      <c r="D8" s="150">
        <v>0</v>
      </c>
      <c r="E8" s="150">
        <v>0</v>
      </c>
      <c r="F8" s="150">
        <v>6.3</v>
      </c>
      <c r="G8" s="150">
        <v>0</v>
      </c>
      <c r="H8" s="150">
        <v>7</v>
      </c>
      <c r="I8" s="150">
        <v>0</v>
      </c>
      <c r="J8" s="150">
        <v>7.4</v>
      </c>
      <c r="K8" s="150">
        <v>6.3</v>
      </c>
      <c r="L8" s="150">
        <v>0</v>
      </c>
      <c r="M8" s="150">
        <v>0</v>
      </c>
      <c r="N8" s="150">
        <v>0</v>
      </c>
      <c r="O8" s="150">
        <v>6.2</v>
      </c>
      <c r="P8" s="150">
        <v>6.8</v>
      </c>
      <c r="Q8" s="150">
        <v>7</v>
      </c>
      <c r="R8" s="150">
        <v>6.6</v>
      </c>
      <c r="S8" s="150">
        <v>0</v>
      </c>
      <c r="T8" s="151">
        <f>(D8*$D$6+E8*$E$6+F8*$F$6+G8*$G$6+H8*$H$6+I8*$I$6+J8*$J$6+K8*$K$6+L8*$L$6+M8*$M$6+N8*$N$6+O8*$O$6+P8*$P$6+Q8*$Q$6+R8*$R$6+S8*$S$6)/SUM($D$6:$S$6)</f>
        <v>3.4</v>
      </c>
      <c r="U8" s="118" t="str">
        <f>IF(T8&lt;4,"KÐm",IF(T8&lt;5,"YÕu",IF(T8&lt;6,"Trung b×nh",IF(T8&lt;7,"TB.Kh¸",IF(T8&lt;8,"Kh¸","Giái")))))</f>
        <v>KÐm</v>
      </c>
      <c r="V8" s="121">
        <v>7.5</v>
      </c>
      <c r="W8" s="122" t="str">
        <f>IF(V8&lt;5,"YÕu",IF(V8&lt;6,"Trung b×nh",IF(V8&lt;7,"TB.Kh¸",IF(V8&lt;8,"Kh¸",IF(V8&lt;9,"Tèt","XuÊt s¾c")))))</f>
        <v>Kh¸</v>
      </c>
      <c r="X8" s="160" t="s">
        <v>192</v>
      </c>
      <c r="Y8" s="104"/>
    </row>
    <row r="9" spans="1:24" s="93" customFormat="1" ht="45" customHeight="1">
      <c r="A9" s="133">
        <v>3</v>
      </c>
      <c r="B9" s="152" t="s">
        <v>101</v>
      </c>
      <c r="C9" s="153" t="s">
        <v>8</v>
      </c>
      <c r="D9" s="150">
        <v>6.4</v>
      </c>
      <c r="E9" s="150">
        <v>6.4</v>
      </c>
      <c r="F9" s="150">
        <v>6</v>
      </c>
      <c r="G9" s="150">
        <v>7.4</v>
      </c>
      <c r="H9" s="150">
        <v>7.5</v>
      </c>
      <c r="I9" s="150">
        <v>7.6</v>
      </c>
      <c r="J9" s="150">
        <v>8.4</v>
      </c>
      <c r="K9" s="150">
        <v>7.3</v>
      </c>
      <c r="L9" s="150">
        <v>0</v>
      </c>
      <c r="M9" s="150">
        <v>6.7</v>
      </c>
      <c r="N9" s="150">
        <v>0</v>
      </c>
      <c r="O9" s="150">
        <v>7.4</v>
      </c>
      <c r="P9" s="150">
        <v>6.2</v>
      </c>
      <c r="Q9" s="150">
        <v>6.2</v>
      </c>
      <c r="R9" s="150">
        <v>6.2</v>
      </c>
      <c r="S9" s="150">
        <v>5</v>
      </c>
      <c r="T9" s="151">
        <f>(D9*$D$6+E9*$E$6+F9*$F$6+G9*$G$6+H9*$H$6+I9*$I$6+J9*$J$6+K9*$K$6+L9*$L$6+M9*$M$6+N9*$N$6+O9*$O$6+P9*$P$6+Q9*$Q$6+R9*$R$6+S9*$S$6)/SUM($D$6:$S$6)</f>
        <v>5.684615384615385</v>
      </c>
      <c r="U9" s="118" t="str">
        <f>IF(T9&lt;4,"KÐm",IF(T9&lt;5,"YÕu",IF(T9&lt;6,"Trung b×nh",IF(T9&lt;7,"TB.Kh¸",IF(T9&lt;8,"Kh¸","Giái")))))</f>
        <v>Trung b×nh</v>
      </c>
      <c r="V9" s="121">
        <v>8</v>
      </c>
      <c r="W9" s="122" t="str">
        <f>IF(V9&lt;5,"YÕu",IF(V9&lt;6,"Trung b×nh",IF(V9&lt;7,"TB.Kh¸",IF(V9&lt;8,"Kh¸",IF(V9&lt;9,"Tèt","XuÊt s¾c")))))</f>
        <v>Tèt</v>
      </c>
      <c r="X9" s="161" t="s">
        <v>199</v>
      </c>
    </row>
    <row r="10" spans="1:24" s="93" customFormat="1" ht="45" customHeight="1">
      <c r="A10" s="133">
        <v>4</v>
      </c>
      <c r="B10" s="152" t="s">
        <v>102</v>
      </c>
      <c r="C10" s="153" t="s">
        <v>32</v>
      </c>
      <c r="D10" s="150">
        <v>6.7</v>
      </c>
      <c r="E10" s="150">
        <v>6.6</v>
      </c>
      <c r="F10" s="150">
        <v>7.2</v>
      </c>
      <c r="G10" s="150">
        <v>6.4</v>
      </c>
      <c r="H10" s="150">
        <v>7.7</v>
      </c>
      <c r="I10" s="150">
        <v>7.2</v>
      </c>
      <c r="J10" s="150">
        <v>7.4</v>
      </c>
      <c r="K10" s="150">
        <v>7</v>
      </c>
      <c r="L10" s="150">
        <v>6</v>
      </c>
      <c r="M10" s="150">
        <v>6.4</v>
      </c>
      <c r="N10" s="150">
        <v>6</v>
      </c>
      <c r="O10" s="150">
        <v>6.8</v>
      </c>
      <c r="P10" s="150">
        <v>6.2</v>
      </c>
      <c r="Q10" s="150">
        <v>7</v>
      </c>
      <c r="R10" s="150">
        <v>6.6</v>
      </c>
      <c r="S10" s="150">
        <v>6</v>
      </c>
      <c r="T10" s="151">
        <f>(D10*$D$6+E10*$E$6+F10*$F$6+G10*$G$6+H10*$H$6+I10*$I$6+J10*$J$6+K10*$K$6+L10*$L$6+M10*$M$6+N10*$N$6+O10*$O$6+P10*$P$6+Q10*$Q$6+R10*$R$6+S10*$S$6)/SUM($D$6:$S$6)</f>
        <v>6.730769230769231</v>
      </c>
      <c r="U10" s="118" t="str">
        <f>IF(T10&lt;4,"KÐm",IF(T10&lt;5,"YÕu",IF(T10&lt;6,"Trung b×nh",IF(T10&lt;7,"TB.Kh¸",IF(T10&lt;8,"Kh¸","Giái")))))</f>
        <v>TB.Kh¸</v>
      </c>
      <c r="V10" s="121">
        <v>8.5</v>
      </c>
      <c r="W10" s="122" t="str">
        <f>IF(V10&lt;5,"YÕu",IF(V10&lt;6,"Trung b×nh",IF(V10&lt;7,"TB.Kh¸",IF(V10&lt;8,"Kh¸",IF(V10&lt;9,"Tèt","XuÊt s¾c")))))</f>
        <v>Tèt</v>
      </c>
      <c r="X10" s="161"/>
    </row>
    <row r="11" spans="1:24" s="93" customFormat="1" ht="45" customHeight="1">
      <c r="A11" s="133">
        <v>5</v>
      </c>
      <c r="B11" s="152" t="s">
        <v>59</v>
      </c>
      <c r="C11" s="153" t="s">
        <v>103</v>
      </c>
      <c r="D11" s="150">
        <v>6.4</v>
      </c>
      <c r="E11" s="150">
        <v>6.6</v>
      </c>
      <c r="F11" s="150">
        <v>7</v>
      </c>
      <c r="G11" s="150">
        <v>7.4</v>
      </c>
      <c r="H11" s="150">
        <v>7.5</v>
      </c>
      <c r="I11" s="150">
        <v>6.6</v>
      </c>
      <c r="J11" s="150">
        <v>8.6</v>
      </c>
      <c r="K11" s="150">
        <v>7.4</v>
      </c>
      <c r="L11" s="150">
        <v>7</v>
      </c>
      <c r="M11" s="150">
        <v>5</v>
      </c>
      <c r="N11" s="150">
        <v>0</v>
      </c>
      <c r="O11" s="150">
        <v>7.2</v>
      </c>
      <c r="P11" s="150">
        <v>7.2</v>
      </c>
      <c r="Q11" s="150">
        <v>7.2</v>
      </c>
      <c r="R11" s="150">
        <v>7.2</v>
      </c>
      <c r="S11" s="150">
        <v>6.7</v>
      </c>
      <c r="T11" s="151">
        <f>(D11*$D$6+E11*$E$6+F11*$F$6+G11*$G$6+H11*$H$6+I11*$I$6+J11*$J$6+K11*$K$6+L11*$L$6+M11*$M$6+N11*$N$6+O11*$O$6+P11*$P$6+Q11*$Q$6+R11*$R$6+S11*$S$6)/SUM($D$6:$S$6)</f>
        <v>6.423076923076923</v>
      </c>
      <c r="U11" s="118" t="str">
        <f>IF(T11&lt;4,"KÐm",IF(T11&lt;5,"YÕu",IF(T11&lt;6,"Trung b×nh",IF(T11&lt;7,"TB.Kh¸",IF(T11&lt;8,"Kh¸","Giái")))))</f>
        <v>TB.Kh¸</v>
      </c>
      <c r="V11" s="121">
        <v>7</v>
      </c>
      <c r="W11" s="122" t="str">
        <f>IF(V11&lt;5,"YÕu",IF(V11&lt;6,"Trung b×nh",IF(V11&lt;7,"TB.Kh¸",IF(V11&lt;8,"Kh¸",IF(V11&lt;9,"Tèt","XuÊt s¾c")))))</f>
        <v>Kh¸</v>
      </c>
      <c r="X11" s="160" t="s">
        <v>193</v>
      </c>
    </row>
    <row r="12" spans="1:17" ht="26.25" customHeight="1">
      <c r="A12" s="134" t="s">
        <v>202</v>
      </c>
      <c r="C12" s="389" t="s">
        <v>229</v>
      </c>
      <c r="D12" s="390"/>
      <c r="E12" s="390"/>
      <c r="F12" s="390"/>
      <c r="G12" s="390"/>
      <c r="H12" s="390"/>
      <c r="I12" s="390"/>
      <c r="J12" s="390"/>
      <c r="L12" s="203" t="s">
        <v>234</v>
      </c>
      <c r="N12" s="204"/>
      <c r="O12" s="204"/>
      <c r="P12" s="204"/>
      <c r="Q12" s="204"/>
    </row>
    <row r="13" spans="3:23" s="101" customFormat="1" ht="18.75">
      <c r="C13" s="135" t="s">
        <v>186</v>
      </c>
      <c r="D13" s="102"/>
      <c r="E13" s="102"/>
      <c r="F13" s="102"/>
      <c r="G13" s="102"/>
      <c r="H13" s="102"/>
      <c r="I13" s="102"/>
      <c r="J13" s="168"/>
      <c r="L13" s="169" t="s">
        <v>187</v>
      </c>
      <c r="N13" s="172"/>
      <c r="O13" s="172"/>
      <c r="P13" s="172"/>
      <c r="Q13" s="172"/>
      <c r="V13" s="171" t="s">
        <v>178</v>
      </c>
      <c r="W13" s="103"/>
    </row>
    <row r="14" spans="1:24" ht="24.75" customHeight="1">
      <c r="A14" s="14"/>
      <c r="C14" s="35"/>
      <c r="D14" s="35"/>
      <c r="E14" s="35"/>
      <c r="F14" s="35"/>
      <c r="G14" s="35"/>
      <c r="H14" s="35"/>
      <c r="I14" s="35"/>
      <c r="J14" s="173"/>
      <c r="K14" s="173"/>
      <c r="L14" s="174"/>
      <c r="M14" s="175"/>
      <c r="N14" s="175"/>
      <c r="O14" s="175"/>
      <c r="P14" s="175"/>
      <c r="Q14" s="175"/>
      <c r="R14" s="378" t="s">
        <v>235</v>
      </c>
      <c r="S14" s="378"/>
      <c r="T14" s="378"/>
      <c r="U14" s="378"/>
      <c r="V14" s="378"/>
      <c r="W14" s="378"/>
      <c r="X14" s="378"/>
    </row>
    <row r="15" spans="1:24" ht="20.25">
      <c r="A15" s="367" t="s">
        <v>232</v>
      </c>
      <c r="B15" s="367"/>
      <c r="C15" s="367"/>
      <c r="D15" s="367"/>
      <c r="E15" s="367"/>
      <c r="F15" s="367"/>
      <c r="G15" s="228"/>
      <c r="H15" s="228"/>
      <c r="I15" s="228"/>
      <c r="J15" s="367" t="s">
        <v>143</v>
      </c>
      <c r="K15" s="367"/>
      <c r="L15" s="367"/>
      <c r="M15" s="367"/>
      <c r="N15" s="367"/>
      <c r="O15" s="367"/>
      <c r="P15" s="367"/>
      <c r="Q15" s="367"/>
      <c r="R15" s="176"/>
      <c r="S15" s="367" t="s">
        <v>159</v>
      </c>
      <c r="T15" s="367"/>
      <c r="U15" s="367"/>
      <c r="V15" s="367"/>
      <c r="W15" s="367"/>
      <c r="X15" s="367"/>
    </row>
    <row r="16" spans="1:24" ht="15" customHeight="1">
      <c r="A16" s="101"/>
      <c r="B16" s="101"/>
      <c r="C16" s="101"/>
      <c r="D16" s="101"/>
      <c r="E16" s="101"/>
      <c r="F16" s="101"/>
      <c r="G16" s="101"/>
      <c r="H16" s="101"/>
      <c r="I16" s="101"/>
      <c r="J16" s="170"/>
      <c r="K16" s="170"/>
      <c r="L16" s="177"/>
      <c r="M16" s="178"/>
      <c r="N16" s="178"/>
      <c r="O16" s="178"/>
      <c r="P16" s="178"/>
      <c r="Q16" s="178"/>
      <c r="R16" s="178"/>
      <c r="S16" s="178"/>
      <c r="T16" s="101"/>
      <c r="U16" s="101"/>
      <c r="V16" s="101"/>
      <c r="W16" s="101"/>
      <c r="X16" s="101"/>
    </row>
    <row r="17" spans="1:24" ht="14.25" customHeight="1">
      <c r="A17" s="101"/>
      <c r="B17" s="101"/>
      <c r="C17" s="101"/>
      <c r="D17" s="101"/>
      <c r="E17" s="101"/>
      <c r="F17" s="101"/>
      <c r="G17" s="101"/>
      <c r="H17" s="101"/>
      <c r="I17" s="101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01"/>
      <c r="U17" s="101"/>
      <c r="V17" s="101"/>
      <c r="W17" s="101"/>
      <c r="X17" s="101"/>
    </row>
    <row r="18" spans="1:24" ht="12.75" customHeight="1">
      <c r="A18" s="101"/>
      <c r="B18" s="101"/>
      <c r="C18" s="101"/>
      <c r="D18" s="101"/>
      <c r="E18" s="101"/>
      <c r="F18" s="101"/>
      <c r="G18" s="101"/>
      <c r="H18" s="101"/>
      <c r="I18" s="101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01"/>
      <c r="U18" s="101"/>
      <c r="V18" s="101"/>
      <c r="W18" s="101"/>
      <c r="X18" s="101"/>
    </row>
    <row r="19" spans="1:24" ht="17.25" customHeight="1">
      <c r="A19" s="101"/>
      <c r="B19" s="101"/>
      <c r="C19" s="101"/>
      <c r="D19" s="101"/>
      <c r="E19" s="101"/>
      <c r="F19" s="101"/>
      <c r="G19" s="101"/>
      <c r="H19" s="101"/>
      <c r="I19" s="101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01"/>
      <c r="U19" s="101"/>
      <c r="V19" s="101"/>
      <c r="W19" s="101"/>
      <c r="X19" s="101"/>
    </row>
    <row r="20" spans="1:24" ht="20.25">
      <c r="A20" s="379" t="s">
        <v>233</v>
      </c>
      <c r="B20" s="379"/>
      <c r="C20" s="379"/>
      <c r="D20" s="379"/>
      <c r="E20" s="379"/>
      <c r="F20" s="379"/>
      <c r="G20" s="229"/>
      <c r="H20" s="229"/>
      <c r="I20" s="229"/>
      <c r="J20" s="379" t="s">
        <v>144</v>
      </c>
      <c r="K20" s="379"/>
      <c r="L20" s="379"/>
      <c r="M20" s="379"/>
      <c r="N20" s="379"/>
      <c r="O20" s="379"/>
      <c r="P20" s="379"/>
      <c r="Q20" s="379"/>
      <c r="R20" s="180"/>
      <c r="S20" s="379" t="s">
        <v>145</v>
      </c>
      <c r="T20" s="379"/>
      <c r="U20" s="379"/>
      <c r="V20" s="379"/>
      <c r="W20" s="379"/>
      <c r="X20" s="379"/>
    </row>
    <row r="21" spans="1:24" s="93" customFormat="1" ht="24" customHeight="1">
      <c r="A21" s="154" t="s">
        <v>160</v>
      </c>
      <c r="B21" s="154"/>
      <c r="C21" s="115"/>
      <c r="E21" s="154" t="s">
        <v>122</v>
      </c>
      <c r="F21" s="156"/>
      <c r="G21" s="157"/>
      <c r="H21" s="157"/>
      <c r="I21" s="157"/>
      <c r="J21" s="156"/>
      <c r="K21" s="154"/>
      <c r="L21" s="157"/>
      <c r="M21" s="159" t="s">
        <v>174</v>
      </c>
      <c r="N21" s="156"/>
      <c r="O21" s="181"/>
      <c r="P21" s="154"/>
      <c r="Q21" s="156"/>
      <c r="R21" s="154"/>
      <c r="S21" s="154"/>
      <c r="T21" s="154"/>
      <c r="U21" s="158" t="s">
        <v>166</v>
      </c>
      <c r="V21" s="156"/>
      <c r="W21" s="157"/>
      <c r="X21" s="115"/>
    </row>
    <row r="22" spans="1:24" s="93" customFormat="1" ht="18.75" customHeight="1">
      <c r="A22" s="154" t="s">
        <v>169</v>
      </c>
      <c r="B22" s="154"/>
      <c r="C22" s="111"/>
      <c r="E22" s="154" t="s">
        <v>172</v>
      </c>
      <c r="F22" s="156"/>
      <c r="G22" s="154"/>
      <c r="H22" s="154"/>
      <c r="I22" s="154"/>
      <c r="J22" s="156"/>
      <c r="K22" s="156"/>
      <c r="L22" s="154"/>
      <c r="M22" s="154" t="s">
        <v>163</v>
      </c>
      <c r="N22" s="156"/>
      <c r="O22" s="154"/>
      <c r="P22" s="154"/>
      <c r="Q22" s="156"/>
      <c r="R22" s="154"/>
      <c r="S22" s="154"/>
      <c r="T22" s="154"/>
      <c r="U22" s="154" t="s">
        <v>167</v>
      </c>
      <c r="V22" s="156"/>
      <c r="W22" s="154"/>
      <c r="X22" s="111"/>
    </row>
    <row r="23" spans="1:24" s="93" customFormat="1" ht="18.75" customHeight="1">
      <c r="A23" s="154" t="s">
        <v>170</v>
      </c>
      <c r="B23" s="154"/>
      <c r="C23" s="111"/>
      <c r="E23" s="157" t="s">
        <v>161</v>
      </c>
      <c r="F23" s="156"/>
      <c r="G23" s="154"/>
      <c r="H23" s="154"/>
      <c r="I23" s="154"/>
      <c r="J23" s="156"/>
      <c r="K23" s="156"/>
      <c r="L23" s="154"/>
      <c r="M23" s="154" t="s">
        <v>164</v>
      </c>
      <c r="N23" s="156"/>
      <c r="O23" s="154"/>
      <c r="P23" s="154"/>
      <c r="Q23" s="156"/>
      <c r="R23" s="154"/>
      <c r="S23" s="154"/>
      <c r="T23" s="154"/>
      <c r="U23" s="154" t="s">
        <v>168</v>
      </c>
      <c r="V23" s="154"/>
      <c r="W23" s="154"/>
      <c r="X23" s="111"/>
    </row>
    <row r="24" spans="1:21" s="93" customFormat="1" ht="18.75" customHeight="1">
      <c r="A24" s="154" t="s">
        <v>171</v>
      </c>
      <c r="B24" s="154"/>
      <c r="C24" s="111"/>
      <c r="E24" s="154" t="s">
        <v>162</v>
      </c>
      <c r="F24" s="156"/>
      <c r="G24" s="154"/>
      <c r="H24" s="154"/>
      <c r="I24" s="154"/>
      <c r="J24" s="156"/>
      <c r="K24" s="156"/>
      <c r="L24" s="156"/>
      <c r="M24" s="154" t="s">
        <v>165</v>
      </c>
      <c r="N24" s="156"/>
      <c r="O24" s="156"/>
      <c r="P24" s="156"/>
      <c r="Q24" s="156"/>
      <c r="R24" s="156"/>
      <c r="S24" s="156"/>
      <c r="U24" s="154" t="s">
        <v>173</v>
      </c>
    </row>
    <row r="25" spans="2:9" ht="15">
      <c r="B25" s="155"/>
      <c r="C25" s="90"/>
      <c r="D25" s="90"/>
      <c r="F25" s="155"/>
      <c r="G25" s="155"/>
      <c r="H25" s="155"/>
      <c r="I25" s="155"/>
    </row>
    <row r="26" spans="1:9" ht="15">
      <c r="A26" s="90"/>
      <c r="B26" s="90"/>
      <c r="C26" s="90"/>
      <c r="D26" s="90"/>
      <c r="F26" s="155"/>
      <c r="G26" s="155"/>
      <c r="H26" s="155"/>
      <c r="I26" s="155"/>
    </row>
    <row r="27" spans="1:9" ht="15">
      <c r="A27" s="90"/>
      <c r="B27" s="90"/>
      <c r="C27" s="90"/>
      <c r="D27" s="90"/>
      <c r="F27" s="90"/>
      <c r="G27" s="90"/>
      <c r="H27" s="90"/>
      <c r="I27" s="90"/>
    </row>
    <row r="28" spans="1:9" ht="15">
      <c r="A28" s="90"/>
      <c r="B28" s="90"/>
      <c r="C28" s="90"/>
      <c r="D28" s="90"/>
      <c r="F28" s="90"/>
      <c r="G28" s="90"/>
      <c r="H28" s="90"/>
      <c r="I28" s="90"/>
    </row>
  </sheetData>
  <sheetProtection/>
  <mergeCells count="21">
    <mergeCell ref="S1:X1"/>
    <mergeCell ref="B5:C6"/>
    <mergeCell ref="O3:X3"/>
    <mergeCell ref="C12:J12"/>
    <mergeCell ref="A4:X4"/>
    <mergeCell ref="J20:Q20"/>
    <mergeCell ref="U5:U6"/>
    <mergeCell ref="W5:W6"/>
    <mergeCell ref="A2:X2"/>
    <mergeCell ref="S15:X15"/>
    <mergeCell ref="X5:X6"/>
    <mergeCell ref="J15:Q15"/>
    <mergeCell ref="A1:G1"/>
    <mergeCell ref="C3:J3"/>
    <mergeCell ref="R14:X14"/>
    <mergeCell ref="A15:F15"/>
    <mergeCell ref="A20:F20"/>
    <mergeCell ref="S20:X20"/>
    <mergeCell ref="V5:V6"/>
    <mergeCell ref="A5:A6"/>
    <mergeCell ref="T5:T6"/>
  </mergeCells>
  <conditionalFormatting sqref="D7:S11">
    <cfRule type="cellIs" priority="1" dxfId="4" operator="equal" stopIfTrue="1">
      <formula>0</formula>
    </cfRule>
    <cfRule type="cellIs" priority="2" dxfId="0" operator="equal" stopIfTrue="1">
      <formula>0</formula>
    </cfRule>
    <cfRule type="expression" priority="3" dxfId="0" stopIfTrue="1">
      <formula>0</formula>
    </cfRule>
  </conditionalFormatting>
  <printOptions/>
  <pageMargins left="0.1968503937007874" right="0.1968503937007874" top="0.3937007874015748" bottom="0.4724409448818898" header="0.31496062992125984" footer="0.31496062992125984"/>
  <pageSetup horizontalDpi="600" verticalDpi="600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3"/>
  <sheetViews>
    <sheetView zoomScaleSheetLayoutView="115" zoomScalePageLayoutView="0" workbookViewId="0" topLeftCell="A1">
      <selection activeCell="A3" sqref="A3:T3"/>
    </sheetView>
  </sheetViews>
  <sheetFormatPr defaultColWidth="9.140625" defaultRowHeight="12.75"/>
  <cols>
    <col min="1" max="1" width="4.28125" style="0" customWidth="1"/>
    <col min="2" max="2" width="17.7109375" style="0" customWidth="1"/>
    <col min="3" max="3" width="9.57421875" style="0" customWidth="1"/>
    <col min="4" max="19" width="5.7109375" style="0" customWidth="1"/>
    <col min="20" max="20" width="25.140625" style="0" customWidth="1"/>
  </cols>
  <sheetData>
    <row r="1" spans="1:20" ht="57" customHeight="1">
      <c r="A1" s="391" t="s">
        <v>175</v>
      </c>
      <c r="B1" s="391"/>
      <c r="C1" s="391"/>
      <c r="D1" s="391"/>
      <c r="E1" s="391"/>
      <c r="F1" s="391"/>
      <c r="G1" s="391"/>
      <c r="H1" s="99"/>
      <c r="I1" s="372" t="s">
        <v>179</v>
      </c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</row>
    <row r="2" spans="1:20" ht="55.5" customHeight="1">
      <c r="A2" s="392" t="s">
        <v>230</v>
      </c>
      <c r="B2" s="393"/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3"/>
      <c r="Q2" s="393"/>
      <c r="R2" s="393"/>
      <c r="S2" s="393"/>
      <c r="T2" s="393"/>
    </row>
    <row r="3" spans="1:20" ht="18.75">
      <c r="A3" s="367" t="s">
        <v>142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</row>
    <row r="4" spans="1:20" ht="12.75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</row>
    <row r="5" spans="1:20" ht="12.75" customHeight="1">
      <c r="A5" s="381" t="s">
        <v>139</v>
      </c>
      <c r="B5" s="384" t="s">
        <v>138</v>
      </c>
      <c r="C5" s="385"/>
      <c r="D5" s="91" t="s">
        <v>11</v>
      </c>
      <c r="E5" s="91" t="s">
        <v>12</v>
      </c>
      <c r="F5" s="91" t="s">
        <v>13</v>
      </c>
      <c r="G5" s="91" t="s">
        <v>14</v>
      </c>
      <c r="H5" s="100" t="s">
        <v>15</v>
      </c>
      <c r="I5" s="117" t="s">
        <v>16</v>
      </c>
      <c r="J5" s="164" t="s">
        <v>17</v>
      </c>
      <c r="K5" s="164" t="s">
        <v>18</v>
      </c>
      <c r="L5" s="164" t="s">
        <v>19</v>
      </c>
      <c r="M5" s="164" t="s">
        <v>20</v>
      </c>
      <c r="N5" s="165" t="s">
        <v>21</v>
      </c>
      <c r="O5" s="165" t="s">
        <v>22</v>
      </c>
      <c r="P5" s="165" t="s">
        <v>23</v>
      </c>
      <c r="Q5" s="165" t="s">
        <v>24</v>
      </c>
      <c r="R5" s="165" t="s">
        <v>25</v>
      </c>
      <c r="S5" s="165" t="s">
        <v>26</v>
      </c>
      <c r="T5" s="380" t="s">
        <v>151</v>
      </c>
    </row>
    <row r="6" spans="1:20" ht="27.75" customHeight="1">
      <c r="A6" s="381"/>
      <c r="B6" s="386"/>
      <c r="C6" s="387"/>
      <c r="D6" s="108">
        <v>2</v>
      </c>
      <c r="E6" s="108">
        <v>2</v>
      </c>
      <c r="F6" s="108">
        <v>4</v>
      </c>
      <c r="G6" s="108">
        <v>1</v>
      </c>
      <c r="H6" s="108">
        <v>3</v>
      </c>
      <c r="I6" s="108">
        <v>4</v>
      </c>
      <c r="J6" s="166">
        <v>1</v>
      </c>
      <c r="K6" s="166">
        <v>4</v>
      </c>
      <c r="L6" s="166">
        <v>3</v>
      </c>
      <c r="M6" s="166">
        <v>2</v>
      </c>
      <c r="N6" s="167">
        <v>3</v>
      </c>
      <c r="O6" s="167">
        <v>1</v>
      </c>
      <c r="P6" s="167">
        <v>3</v>
      </c>
      <c r="Q6" s="167">
        <v>2</v>
      </c>
      <c r="R6" s="167">
        <v>2</v>
      </c>
      <c r="S6" s="167">
        <v>2</v>
      </c>
      <c r="T6" s="380"/>
    </row>
    <row r="7" spans="1:20" ht="24.75" customHeight="1">
      <c r="A7" s="133">
        <v>1</v>
      </c>
      <c r="B7" s="219" t="s">
        <v>61</v>
      </c>
      <c r="C7" s="220" t="s">
        <v>60</v>
      </c>
      <c r="D7" s="216" t="s">
        <v>204</v>
      </c>
      <c r="E7" s="216" t="s">
        <v>204</v>
      </c>
      <c r="F7" s="217"/>
      <c r="G7" s="216" t="s">
        <v>204</v>
      </c>
      <c r="H7" s="216"/>
      <c r="I7" s="216" t="s">
        <v>204</v>
      </c>
      <c r="J7" s="216"/>
      <c r="K7" s="216"/>
      <c r="L7" s="216" t="s">
        <v>204</v>
      </c>
      <c r="M7" s="216" t="s">
        <v>204</v>
      </c>
      <c r="N7" s="216" t="s">
        <v>204</v>
      </c>
      <c r="O7" s="216"/>
      <c r="P7" s="216"/>
      <c r="Q7" s="216"/>
      <c r="R7" s="216"/>
      <c r="S7" s="216" t="s">
        <v>204</v>
      </c>
      <c r="T7" s="214" t="s">
        <v>192</v>
      </c>
    </row>
    <row r="8" spans="1:20" ht="24.75" customHeight="1">
      <c r="A8" s="133">
        <v>2</v>
      </c>
      <c r="B8" s="219" t="s">
        <v>101</v>
      </c>
      <c r="C8" s="220" t="s">
        <v>8</v>
      </c>
      <c r="D8" s="216"/>
      <c r="E8" s="216"/>
      <c r="F8" s="216"/>
      <c r="G8" s="216"/>
      <c r="H8" s="216"/>
      <c r="I8" s="216"/>
      <c r="J8" s="216"/>
      <c r="K8" s="216"/>
      <c r="L8" s="216" t="s">
        <v>204</v>
      </c>
      <c r="M8" s="216"/>
      <c r="N8" s="216" t="s">
        <v>204</v>
      </c>
      <c r="O8" s="216"/>
      <c r="P8" s="216"/>
      <c r="Q8" s="216"/>
      <c r="R8" s="216"/>
      <c r="S8" s="216"/>
      <c r="T8" s="215" t="s">
        <v>199</v>
      </c>
    </row>
    <row r="9" spans="1:20" ht="24.75" customHeight="1">
      <c r="A9" s="133">
        <v>3</v>
      </c>
      <c r="B9" s="219" t="s">
        <v>59</v>
      </c>
      <c r="C9" s="220" t="s">
        <v>103</v>
      </c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 t="s">
        <v>204</v>
      </c>
      <c r="O9" s="216"/>
      <c r="P9" s="216"/>
      <c r="Q9" s="216"/>
      <c r="R9" s="216"/>
      <c r="S9" s="216"/>
      <c r="T9" s="214" t="s">
        <v>193</v>
      </c>
    </row>
    <row r="10" spans="3:19" ht="18.75">
      <c r="C10" s="389"/>
      <c r="D10" s="390"/>
      <c r="E10" s="390"/>
      <c r="F10" s="390"/>
      <c r="G10" s="390"/>
      <c r="H10" s="390"/>
      <c r="I10" s="390"/>
      <c r="J10" s="390"/>
      <c r="K10" s="147"/>
      <c r="L10" s="203"/>
      <c r="M10" s="147"/>
      <c r="N10" s="204"/>
      <c r="O10" s="204"/>
      <c r="P10" s="204"/>
      <c r="Q10" s="204"/>
      <c r="R10" s="147"/>
      <c r="S10" s="147"/>
    </row>
    <row r="11" spans="1:20" ht="15.75">
      <c r="A11" s="14"/>
      <c r="C11" s="35"/>
      <c r="D11" s="35"/>
      <c r="E11" s="35"/>
      <c r="F11" s="35"/>
      <c r="G11" s="35"/>
      <c r="H11" s="35"/>
      <c r="I11" s="35"/>
      <c r="J11" s="173"/>
      <c r="K11" s="173"/>
      <c r="L11" s="174"/>
      <c r="M11" s="175"/>
      <c r="N11" s="175"/>
      <c r="O11" s="175"/>
      <c r="P11" s="211" t="s">
        <v>176</v>
      </c>
      <c r="Q11" s="211"/>
      <c r="R11" s="211"/>
      <c r="S11" s="211"/>
      <c r="T11" s="211"/>
    </row>
    <row r="12" spans="1:20" s="93" customFormat="1" ht="18">
      <c r="A12" s="394" t="s">
        <v>143</v>
      </c>
      <c r="B12" s="394"/>
      <c r="C12" s="394"/>
      <c r="D12" s="394"/>
      <c r="E12" s="394"/>
      <c r="F12" s="394"/>
      <c r="G12" s="394"/>
      <c r="H12" s="394"/>
      <c r="I12" s="394"/>
      <c r="J12" s="212"/>
      <c r="K12" s="212"/>
      <c r="L12" s="212"/>
      <c r="M12" s="212"/>
      <c r="N12" s="213"/>
      <c r="O12" s="213"/>
      <c r="P12" s="213"/>
      <c r="Q12" s="213"/>
      <c r="R12" s="213"/>
      <c r="S12" s="218" t="s">
        <v>159</v>
      </c>
      <c r="T12" s="218"/>
    </row>
    <row r="13" spans="1:20" ht="18.75">
      <c r="A13" s="101"/>
      <c r="B13" s="101"/>
      <c r="C13" s="101"/>
      <c r="D13" s="101"/>
      <c r="E13" s="101"/>
      <c r="F13" s="101"/>
      <c r="G13" s="101"/>
      <c r="H13" s="101"/>
      <c r="I13" s="101"/>
      <c r="J13" s="170"/>
      <c r="K13" s="170"/>
      <c r="L13" s="177"/>
      <c r="M13" s="178"/>
      <c r="N13" s="178"/>
      <c r="O13" s="178"/>
      <c r="P13" s="178"/>
      <c r="Q13" s="178"/>
      <c r="R13" s="178"/>
      <c r="S13" s="178"/>
      <c r="T13" s="101"/>
    </row>
    <row r="14" spans="1:20" ht="18">
      <c r="A14" s="101"/>
      <c r="B14" s="101"/>
      <c r="C14" s="101"/>
      <c r="D14" s="101"/>
      <c r="E14" s="101"/>
      <c r="F14" s="101"/>
      <c r="G14" s="101"/>
      <c r="H14" s="101"/>
      <c r="I14" s="101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01"/>
    </row>
    <row r="15" spans="1:20" ht="18">
      <c r="A15" s="101"/>
      <c r="B15" s="101"/>
      <c r="C15" s="101"/>
      <c r="D15" s="101"/>
      <c r="E15" s="101"/>
      <c r="F15" s="101"/>
      <c r="G15" s="101"/>
      <c r="H15" s="101"/>
      <c r="I15" s="101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01"/>
    </row>
    <row r="16" spans="1:20" ht="18">
      <c r="A16" s="101"/>
      <c r="B16" s="101"/>
      <c r="C16" s="101"/>
      <c r="D16" s="101"/>
      <c r="E16" s="101"/>
      <c r="F16" s="101"/>
      <c r="G16" s="101"/>
      <c r="H16" s="101"/>
      <c r="I16" s="101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01"/>
    </row>
    <row r="17" spans="1:20" s="101" customFormat="1" ht="18.75">
      <c r="A17" s="395" t="s">
        <v>144</v>
      </c>
      <c r="B17" s="395"/>
      <c r="C17" s="395"/>
      <c r="D17" s="395"/>
      <c r="E17" s="395"/>
      <c r="F17" s="395"/>
      <c r="G17" s="395"/>
      <c r="H17" s="395"/>
      <c r="I17" s="395"/>
      <c r="J17" s="179"/>
      <c r="K17" s="179"/>
      <c r="L17" s="179"/>
      <c r="M17" s="179"/>
      <c r="N17" s="180"/>
      <c r="O17" s="180"/>
      <c r="P17" s="180"/>
      <c r="Q17" s="180"/>
      <c r="R17" s="180"/>
      <c r="S17" s="221" t="s">
        <v>145</v>
      </c>
      <c r="T17" s="221"/>
    </row>
    <row r="18" spans="2:20" ht="16.5">
      <c r="B18" s="210" t="s">
        <v>226</v>
      </c>
      <c r="T18" s="115"/>
    </row>
    <row r="19" spans="1:20" ht="15">
      <c r="A19" s="155" t="s">
        <v>216</v>
      </c>
      <c r="B19" s="155"/>
      <c r="C19" s="200"/>
      <c r="D19" s="222"/>
      <c r="E19" s="155" t="s">
        <v>122</v>
      </c>
      <c r="F19" s="223"/>
      <c r="G19" s="224"/>
      <c r="H19" s="224"/>
      <c r="I19" s="224"/>
      <c r="J19" s="223"/>
      <c r="K19" s="155"/>
      <c r="L19" s="225" t="s">
        <v>219</v>
      </c>
      <c r="M19" s="222"/>
      <c r="N19" s="223"/>
      <c r="O19" s="226"/>
      <c r="P19" s="155"/>
      <c r="Q19" s="223"/>
      <c r="R19" s="227" t="s">
        <v>166</v>
      </c>
      <c r="S19" s="222"/>
      <c r="T19" s="90"/>
    </row>
    <row r="20" spans="1:20" ht="15">
      <c r="A20" s="155" t="s">
        <v>208</v>
      </c>
      <c r="B20" s="155"/>
      <c r="C20" s="90"/>
      <c r="D20" s="222"/>
      <c r="E20" s="155" t="s">
        <v>221</v>
      </c>
      <c r="F20" s="223"/>
      <c r="G20" s="155"/>
      <c r="H20" s="155"/>
      <c r="I20" s="155"/>
      <c r="J20" s="223"/>
      <c r="K20" s="223"/>
      <c r="L20" s="155" t="s">
        <v>220</v>
      </c>
      <c r="M20" s="222"/>
      <c r="N20" s="223"/>
      <c r="O20" s="155"/>
      <c r="P20" s="155"/>
      <c r="Q20" s="223"/>
      <c r="R20" s="155" t="s">
        <v>167</v>
      </c>
      <c r="S20" s="222"/>
      <c r="T20" s="90"/>
    </row>
    <row r="21" spans="1:20" ht="15">
      <c r="A21" s="155" t="s">
        <v>217</v>
      </c>
      <c r="B21" s="155"/>
      <c r="C21" s="90"/>
      <c r="D21" s="222"/>
      <c r="E21" s="224" t="s">
        <v>222</v>
      </c>
      <c r="F21" s="223"/>
      <c r="G21" s="155"/>
      <c r="H21" s="155"/>
      <c r="I21" s="155"/>
      <c r="J21" s="223"/>
      <c r="K21" s="223"/>
      <c r="L21" s="155" t="s">
        <v>224</v>
      </c>
      <c r="M21" s="222"/>
      <c r="N21" s="223"/>
      <c r="O21" s="155"/>
      <c r="P21" s="155"/>
      <c r="Q21" s="223"/>
      <c r="R21" s="155" t="s">
        <v>168</v>
      </c>
      <c r="S21" s="222"/>
      <c r="T21" s="222"/>
    </row>
    <row r="22" spans="1:20" ht="15">
      <c r="A22" s="155" t="s">
        <v>218</v>
      </c>
      <c r="B22" s="155"/>
      <c r="C22" s="90"/>
      <c r="D22" s="222"/>
      <c r="E22" s="155" t="s">
        <v>223</v>
      </c>
      <c r="F22" s="223"/>
      <c r="G22" s="155"/>
      <c r="H22" s="155"/>
      <c r="I22" s="155"/>
      <c r="J22" s="223"/>
      <c r="K22" s="223"/>
      <c r="L22" s="155" t="s">
        <v>165</v>
      </c>
      <c r="M22" s="222"/>
      <c r="N22" s="223"/>
      <c r="O22" s="223"/>
      <c r="P22" s="223"/>
      <c r="Q22" s="223"/>
      <c r="R22" s="155" t="s">
        <v>225</v>
      </c>
      <c r="S22" s="222"/>
      <c r="T22" s="222"/>
    </row>
    <row r="23" spans="1:20" ht="15">
      <c r="A23" s="155" t="s">
        <v>227</v>
      </c>
      <c r="B23" s="222"/>
      <c r="C23" s="222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</row>
  </sheetData>
  <sheetProtection/>
  <mergeCells count="11">
    <mergeCell ref="A12:I12"/>
    <mergeCell ref="A17:I17"/>
    <mergeCell ref="A5:A6"/>
    <mergeCell ref="B5:C6"/>
    <mergeCell ref="A3:T3"/>
    <mergeCell ref="A1:G1"/>
    <mergeCell ref="A2:T2"/>
    <mergeCell ref="A4:T4"/>
    <mergeCell ref="I1:T1"/>
    <mergeCell ref="T5:T6"/>
    <mergeCell ref="C10:J10"/>
  </mergeCells>
  <conditionalFormatting sqref="D7:S9">
    <cfRule type="cellIs" priority="1" dxfId="38" operator="notEqual" stopIfTrue="1">
      <formula>"HL"</formula>
    </cfRule>
    <cfRule type="cellIs" priority="2" dxfId="37" operator="equal" stopIfTrue="1">
      <formula>"HL"</formula>
    </cfRule>
    <cfRule type="cellIs" priority="3" dxfId="0" operator="equal" stopIfTrue="1">
      <formula>0</formula>
    </cfRule>
    <cfRule type="expression" priority="4" dxfId="0" stopIfTrue="1">
      <formula>0</formula>
    </cfRule>
  </conditionalFormatting>
  <printOptions/>
  <pageMargins left="0.4330708661417323" right="0.1968503937007874" top="0.4330708661417323" bottom="0.7480314960629921" header="0.31496062992125984" footer="0.31496062992125984"/>
  <pageSetup horizontalDpi="600" verticalDpi="600" orientation="landscape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view="pageBreakPreview" zoomScaleSheetLayoutView="100" zoomScalePageLayoutView="0" workbookViewId="0" topLeftCell="A1">
      <selection activeCell="A2" sqref="A2:L2"/>
    </sheetView>
  </sheetViews>
  <sheetFormatPr defaultColWidth="9.140625" defaultRowHeight="12.75"/>
  <cols>
    <col min="1" max="1" width="4.28125" style="0" customWidth="1"/>
    <col min="2" max="2" width="19.28125" style="0" customWidth="1"/>
    <col min="3" max="3" width="9.00390625" style="0" customWidth="1"/>
    <col min="4" max="11" width="5.7109375" style="0" customWidth="1"/>
    <col min="12" max="12" width="16.8515625" style="0" customWidth="1"/>
  </cols>
  <sheetData>
    <row r="1" spans="1:15" ht="57.75" customHeight="1">
      <c r="A1" s="333" t="s">
        <v>214</v>
      </c>
      <c r="B1" s="353"/>
      <c r="C1" s="353"/>
      <c r="D1" s="353"/>
      <c r="E1" s="353"/>
      <c r="F1" s="353"/>
      <c r="G1" s="189"/>
      <c r="H1" s="407" t="s">
        <v>215</v>
      </c>
      <c r="I1" s="407"/>
      <c r="J1" s="407"/>
      <c r="K1" s="407"/>
      <c r="L1" s="407"/>
      <c r="M1" s="407"/>
      <c r="O1" s="106" t="s">
        <v>203</v>
      </c>
    </row>
    <row r="2" spans="1:12" ht="37.5" customHeight="1">
      <c r="A2" s="405" t="s">
        <v>206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</row>
    <row r="3" spans="1:12" ht="21.75">
      <c r="A3" s="190"/>
      <c r="B3" s="402" t="s">
        <v>195</v>
      </c>
      <c r="C3" s="406"/>
      <c r="D3" s="406"/>
      <c r="G3" s="356" t="s">
        <v>196</v>
      </c>
      <c r="H3" s="356"/>
      <c r="I3" s="356"/>
      <c r="J3" s="356"/>
      <c r="K3" s="356"/>
      <c r="L3" s="356"/>
    </row>
    <row r="4" spans="1:12" ht="12.75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</row>
    <row r="5" spans="1:12" ht="12.75">
      <c r="A5" s="397" t="s">
        <v>139</v>
      </c>
      <c r="B5" s="398" t="s">
        <v>197</v>
      </c>
      <c r="C5" s="399"/>
      <c r="D5" s="191" t="s">
        <v>11</v>
      </c>
      <c r="E5" s="191" t="s">
        <v>12</v>
      </c>
      <c r="F5" s="191" t="s">
        <v>13</v>
      </c>
      <c r="G5" s="191" t="s">
        <v>14</v>
      </c>
      <c r="H5" s="191" t="s">
        <v>15</v>
      </c>
      <c r="I5" s="191" t="s">
        <v>16</v>
      </c>
      <c r="J5" s="191" t="s">
        <v>17</v>
      </c>
      <c r="K5" s="191" t="s">
        <v>18</v>
      </c>
      <c r="L5" s="348" t="s">
        <v>2</v>
      </c>
    </row>
    <row r="6" spans="1:12" ht="26.25" customHeight="1">
      <c r="A6" s="397"/>
      <c r="B6" s="400"/>
      <c r="C6" s="401"/>
      <c r="D6" s="192">
        <v>2</v>
      </c>
      <c r="E6" s="192">
        <v>2</v>
      </c>
      <c r="F6" s="192">
        <v>1</v>
      </c>
      <c r="G6" s="192">
        <v>4</v>
      </c>
      <c r="H6" s="192">
        <v>3</v>
      </c>
      <c r="I6" s="192">
        <v>2</v>
      </c>
      <c r="J6" s="192">
        <v>3</v>
      </c>
      <c r="K6" s="192">
        <v>2</v>
      </c>
      <c r="L6" s="348"/>
    </row>
    <row r="7" spans="1:12" ht="26.25" customHeight="1">
      <c r="A7" s="133">
        <v>1</v>
      </c>
      <c r="B7" s="124" t="s">
        <v>205</v>
      </c>
      <c r="C7" s="205" t="s">
        <v>60</v>
      </c>
      <c r="D7" s="206" t="s">
        <v>204</v>
      </c>
      <c r="E7" s="206" t="s">
        <v>204</v>
      </c>
      <c r="F7" s="206" t="s">
        <v>204</v>
      </c>
      <c r="G7" s="206" t="s">
        <v>204</v>
      </c>
      <c r="H7" s="206" t="s">
        <v>204</v>
      </c>
      <c r="I7" s="206" t="s">
        <v>204</v>
      </c>
      <c r="J7" s="206" t="s">
        <v>204</v>
      </c>
      <c r="K7" s="206" t="s">
        <v>204</v>
      </c>
      <c r="L7" s="207"/>
    </row>
    <row r="8" spans="1:12" ht="26.25" customHeight="1">
      <c r="A8" s="133">
        <v>2</v>
      </c>
      <c r="B8" s="124" t="s">
        <v>101</v>
      </c>
      <c r="C8" s="205" t="s">
        <v>8</v>
      </c>
      <c r="D8" s="206"/>
      <c r="E8" s="206"/>
      <c r="F8" s="206"/>
      <c r="G8" s="206"/>
      <c r="H8" s="206" t="s">
        <v>204</v>
      </c>
      <c r="I8" s="206"/>
      <c r="J8" s="206" t="s">
        <v>204</v>
      </c>
      <c r="K8" s="206"/>
      <c r="L8" s="207"/>
    </row>
    <row r="9" spans="1:12" ht="22.5" customHeight="1">
      <c r="A9" s="133">
        <v>3</v>
      </c>
      <c r="B9" s="124" t="s">
        <v>59</v>
      </c>
      <c r="C9" s="205" t="s">
        <v>103</v>
      </c>
      <c r="D9" s="208"/>
      <c r="E9" s="208"/>
      <c r="F9" s="208"/>
      <c r="G9" s="208"/>
      <c r="H9" s="208"/>
      <c r="I9" s="208"/>
      <c r="J9" s="208" t="s">
        <v>204</v>
      </c>
      <c r="K9" s="208"/>
      <c r="L9" s="209"/>
    </row>
    <row r="10" spans="1:12" ht="16.5">
      <c r="A10" s="14"/>
      <c r="B10" s="132"/>
      <c r="C10" s="35"/>
      <c r="D10" s="193"/>
      <c r="E10" s="194"/>
      <c r="F10" s="194"/>
      <c r="G10" s="14"/>
      <c r="I10" s="195" t="s">
        <v>213</v>
      </c>
      <c r="K10" s="196"/>
      <c r="L10" s="196"/>
    </row>
    <row r="11" spans="1:11" ht="15">
      <c r="A11" s="14"/>
      <c r="C11" s="35"/>
      <c r="D11" s="35"/>
      <c r="E11" s="35"/>
      <c r="F11" s="35"/>
      <c r="G11" s="35"/>
      <c r="H11" s="2"/>
      <c r="I11" s="2"/>
      <c r="J11" s="2"/>
      <c r="K11" s="35"/>
    </row>
    <row r="12" spans="1:12" ht="17.25">
      <c r="A12" s="402" t="s">
        <v>143</v>
      </c>
      <c r="B12" s="402"/>
      <c r="C12" s="402"/>
      <c r="D12" s="402"/>
      <c r="E12" s="402"/>
      <c r="F12" s="402"/>
      <c r="G12" s="402"/>
      <c r="H12" s="28"/>
      <c r="I12" s="28"/>
      <c r="J12" s="28"/>
      <c r="K12" s="402" t="s">
        <v>159</v>
      </c>
      <c r="L12" s="402"/>
    </row>
    <row r="13" spans="11:12" ht="15.75">
      <c r="K13" s="16"/>
      <c r="L13" s="197"/>
    </row>
    <row r="14" ht="12.75">
      <c r="L14" s="197"/>
    </row>
    <row r="16" spans="1:12" ht="16.5">
      <c r="A16" s="403" t="s">
        <v>198</v>
      </c>
      <c r="B16" s="403"/>
      <c r="C16" s="403"/>
      <c r="D16" s="403"/>
      <c r="E16" s="403"/>
      <c r="F16" s="403"/>
      <c r="G16" s="403"/>
      <c r="H16" s="198"/>
      <c r="I16" s="198"/>
      <c r="J16" s="198"/>
      <c r="K16" s="404" t="s">
        <v>145</v>
      </c>
      <c r="L16" s="404"/>
    </row>
    <row r="17" spans="1:12" ht="15.75">
      <c r="A17" s="396"/>
      <c r="B17" s="396"/>
      <c r="C17" s="396"/>
      <c r="D17" s="396"/>
      <c r="E17" s="396"/>
      <c r="F17" s="396"/>
      <c r="G17" s="396"/>
      <c r="H17" s="396"/>
      <c r="I17" s="199"/>
      <c r="J17" s="396"/>
      <c r="K17" s="396"/>
      <c r="L17" s="199"/>
    </row>
    <row r="18" spans="1:11" ht="15">
      <c r="A18" s="23"/>
      <c r="B18" s="200" t="s">
        <v>207</v>
      </c>
      <c r="C18" s="202"/>
      <c r="D18" s="200" t="s">
        <v>210</v>
      </c>
      <c r="E18" s="202"/>
      <c r="F18" s="202"/>
      <c r="G18" s="202"/>
      <c r="H18" s="200"/>
      <c r="I18" s="200"/>
      <c r="J18" s="202"/>
      <c r="K18" s="155" t="s">
        <v>212</v>
      </c>
    </row>
    <row r="19" spans="1:11" ht="15">
      <c r="A19" s="23"/>
      <c r="B19" s="200" t="s">
        <v>208</v>
      </c>
      <c r="C19" s="202"/>
      <c r="D19" s="200" t="s">
        <v>200</v>
      </c>
      <c r="E19" s="202"/>
      <c r="F19" s="202"/>
      <c r="G19" s="202"/>
      <c r="H19" s="200"/>
      <c r="I19" s="200"/>
      <c r="J19" s="202"/>
      <c r="K19" s="155" t="s">
        <v>201</v>
      </c>
    </row>
    <row r="20" spans="1:12" ht="15">
      <c r="A20" s="23"/>
      <c r="B20" s="200" t="s">
        <v>209</v>
      </c>
      <c r="C20" s="201"/>
      <c r="D20" s="155" t="s">
        <v>211</v>
      </c>
      <c r="E20" s="201"/>
      <c r="F20" s="201"/>
      <c r="G20" s="201"/>
      <c r="H20" s="201"/>
      <c r="I20" s="201"/>
      <c r="J20" s="202"/>
      <c r="K20" s="202"/>
      <c r="L20" s="202"/>
    </row>
  </sheetData>
  <sheetProtection/>
  <mergeCells count="15">
    <mergeCell ref="A1:F1"/>
    <mergeCell ref="A2:L2"/>
    <mergeCell ref="B3:D3"/>
    <mergeCell ref="G3:L3"/>
    <mergeCell ref="A4:L4"/>
    <mergeCell ref="H1:M1"/>
    <mergeCell ref="A17:H17"/>
    <mergeCell ref="J17:K17"/>
    <mergeCell ref="A5:A6"/>
    <mergeCell ref="B5:C6"/>
    <mergeCell ref="L5:L6"/>
    <mergeCell ref="A12:G12"/>
    <mergeCell ref="K12:L12"/>
    <mergeCell ref="A16:G16"/>
    <mergeCell ref="K16:L16"/>
  </mergeCells>
  <conditionalFormatting sqref="D9:K9">
    <cfRule type="cellIs" priority="2" dxfId="34" operator="equal" stopIfTrue="1">
      <formula>"HL"</formula>
    </cfRule>
  </conditionalFormatting>
  <conditionalFormatting sqref="D7:K9">
    <cfRule type="cellIs" priority="1" dxfId="4" operator="equal" stopIfTrue="1">
      <formula>"HL"</formula>
    </cfRule>
  </conditionalFormatting>
  <printOptions/>
  <pageMargins left="0.4330708661417323" right="0.1968503937007874" top="0.4330708661417323" bottom="0.7480314960629921" header="0.31496062992125984" footer="0.31496062992125984"/>
  <pageSetup horizontalDpi="600" verticalDpi="600" orientation="portrait" scale="9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B6" sqref="B6:B10"/>
    </sheetView>
  </sheetViews>
  <sheetFormatPr defaultColWidth="9.140625" defaultRowHeight="12.75"/>
  <cols>
    <col min="1" max="16384" width="9.140625" style="183" customWidth="1"/>
  </cols>
  <sheetData>
    <row r="1" ht="18.75">
      <c r="A1" s="182" t="s">
        <v>183</v>
      </c>
    </row>
    <row r="2" ht="18.75">
      <c r="A2" s="182" t="s">
        <v>184</v>
      </c>
    </row>
    <row r="4" spans="1:2" ht="18.75">
      <c r="A4" s="184" t="s">
        <v>27</v>
      </c>
      <c r="B4" s="185" t="s">
        <v>28</v>
      </c>
    </row>
    <row r="5" spans="1:2" ht="18.75">
      <c r="A5" s="186">
        <v>3</v>
      </c>
      <c r="B5" s="187">
        <v>3</v>
      </c>
    </row>
    <row r="6" spans="1:2" ht="18.75">
      <c r="A6" s="150">
        <v>7</v>
      </c>
      <c r="B6" s="150">
        <v>7.4</v>
      </c>
    </row>
    <row r="7" spans="1:2" ht="18.75">
      <c r="A7" s="150">
        <v>6.4</v>
      </c>
      <c r="B7" s="150">
        <v>6.7</v>
      </c>
    </row>
    <row r="8" spans="1:2" ht="18.75">
      <c r="A8" s="150">
        <v>7</v>
      </c>
      <c r="B8" s="150">
        <v>8</v>
      </c>
    </row>
    <row r="9" spans="1:2" ht="18.75">
      <c r="A9" s="150">
        <v>6.6</v>
      </c>
      <c r="B9" s="150">
        <v>7.3</v>
      </c>
    </row>
    <row r="10" spans="1:2" ht="18.75">
      <c r="A10" s="150">
        <v>0</v>
      </c>
      <c r="B10" s="150" t="s">
        <v>185</v>
      </c>
    </row>
    <row r="14" spans="1:5" ht="18.75">
      <c r="A14" s="408" t="s">
        <v>191</v>
      </c>
      <c r="B14" s="408"/>
      <c r="C14" s="408"/>
      <c r="D14" s="408"/>
      <c r="E14" s="408"/>
    </row>
  </sheetData>
  <sheetProtection/>
  <mergeCells count="1">
    <mergeCell ref="A14:E14"/>
  </mergeCells>
  <conditionalFormatting sqref="A6:B10">
    <cfRule type="cellIs" priority="1" dxfId="0" operator="equal" stopIfTrue="1">
      <formula>0</formula>
    </cfRule>
    <cfRule type="expression" priority="2" dxfId="0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28"/>
  <sheetViews>
    <sheetView view="pageBreakPreview" zoomScaleSheetLayoutView="100" workbookViewId="0" topLeftCell="A1">
      <selection activeCell="T7" sqref="T7"/>
    </sheetView>
  </sheetViews>
  <sheetFormatPr defaultColWidth="9.140625" defaultRowHeight="12.75"/>
  <cols>
    <col min="1" max="1" width="4.28125" style="0" customWidth="1"/>
    <col min="2" max="2" width="17.7109375" style="0" customWidth="1"/>
    <col min="3" max="3" width="9.57421875" style="0" customWidth="1"/>
    <col min="4" max="9" width="5.7109375" style="0" customWidth="1"/>
    <col min="10" max="19" width="5.7109375" style="147" customWidth="1"/>
    <col min="20" max="20" width="5.7109375" style="0" customWidth="1"/>
    <col min="21" max="21" width="11.8515625" style="0" customWidth="1"/>
    <col min="22" max="22" width="8.28125" style="0" customWidth="1"/>
    <col min="23" max="23" width="10.421875" style="0" customWidth="1"/>
    <col min="24" max="24" width="24.28125" style="0" customWidth="1"/>
  </cols>
  <sheetData>
    <row r="1" spans="1:24" ht="55.5" customHeight="1">
      <c r="A1" s="370" t="s">
        <v>177</v>
      </c>
      <c r="B1" s="370"/>
      <c r="C1" s="370"/>
      <c r="D1" s="370"/>
      <c r="E1" s="370"/>
      <c r="F1" s="370"/>
      <c r="G1" s="370"/>
      <c r="H1" s="99"/>
      <c r="I1" s="99"/>
      <c r="J1" s="162"/>
      <c r="K1" s="162"/>
      <c r="L1" s="162"/>
      <c r="M1" s="162"/>
      <c r="N1" s="163"/>
      <c r="O1" s="163"/>
      <c r="P1" s="163"/>
      <c r="Q1" s="163"/>
      <c r="R1" s="163"/>
      <c r="S1" s="372" t="s">
        <v>228</v>
      </c>
      <c r="T1" s="372"/>
      <c r="U1" s="372"/>
      <c r="V1" s="372"/>
      <c r="W1" s="372"/>
      <c r="X1" s="372"/>
    </row>
    <row r="2" spans="1:24" ht="46.5" customHeight="1">
      <c r="A2" s="374" t="s">
        <v>180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</row>
    <row r="3" spans="1:24" ht="19.5" customHeight="1">
      <c r="A3" s="228"/>
      <c r="B3" s="228"/>
      <c r="C3" s="367" t="s">
        <v>231</v>
      </c>
      <c r="D3" s="367"/>
      <c r="E3" s="367"/>
      <c r="F3" s="367"/>
      <c r="G3" s="367"/>
      <c r="H3" s="367"/>
      <c r="I3" s="367"/>
      <c r="J3" s="367"/>
      <c r="K3" s="228"/>
      <c r="L3" s="228"/>
      <c r="M3" s="228"/>
      <c r="N3" s="228"/>
      <c r="O3" s="388" t="s">
        <v>142</v>
      </c>
      <c r="P3" s="388"/>
      <c r="Q3" s="388"/>
      <c r="R3" s="388"/>
      <c r="S3" s="388"/>
      <c r="T3" s="388"/>
      <c r="U3" s="388"/>
      <c r="V3" s="388"/>
      <c r="W3" s="388"/>
      <c r="X3" s="388"/>
    </row>
    <row r="4" spans="1:24" ht="6" customHeight="1">
      <c r="A4" s="325"/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  <c r="S4" s="325"/>
      <c r="T4" s="325"/>
      <c r="U4" s="325"/>
      <c r="V4" s="325"/>
      <c r="W4" s="325"/>
      <c r="X4" s="325"/>
    </row>
    <row r="5" spans="1:24" ht="17.25" customHeight="1">
      <c r="A5" s="381" t="s">
        <v>139</v>
      </c>
      <c r="B5" s="384" t="s">
        <v>138</v>
      </c>
      <c r="C5" s="385"/>
      <c r="D5" s="91" t="s">
        <v>11</v>
      </c>
      <c r="E5" s="91" t="s">
        <v>12</v>
      </c>
      <c r="F5" s="91" t="s">
        <v>13</v>
      </c>
      <c r="G5" s="91" t="s">
        <v>14</v>
      </c>
      <c r="H5" s="100" t="s">
        <v>15</v>
      </c>
      <c r="I5" s="117" t="s">
        <v>16</v>
      </c>
      <c r="J5" s="164" t="s">
        <v>17</v>
      </c>
      <c r="K5" s="164" t="s">
        <v>18</v>
      </c>
      <c r="L5" s="164" t="s">
        <v>19</v>
      </c>
      <c r="M5" s="164" t="s">
        <v>20</v>
      </c>
      <c r="N5" s="165" t="s">
        <v>21</v>
      </c>
      <c r="O5" s="165" t="s">
        <v>22</v>
      </c>
      <c r="P5" s="165" t="s">
        <v>23</v>
      </c>
      <c r="Q5" s="165" t="s">
        <v>24</v>
      </c>
      <c r="R5" s="165" t="s">
        <v>25</v>
      </c>
      <c r="S5" s="165" t="s">
        <v>26</v>
      </c>
      <c r="T5" s="382" t="s">
        <v>140</v>
      </c>
      <c r="U5" s="380" t="s">
        <v>148</v>
      </c>
      <c r="V5" s="380" t="s">
        <v>149</v>
      </c>
      <c r="W5" s="380" t="s">
        <v>150</v>
      </c>
      <c r="X5" s="380" t="s">
        <v>151</v>
      </c>
    </row>
    <row r="6" spans="1:24" ht="39.75" customHeight="1">
      <c r="A6" s="381"/>
      <c r="B6" s="386"/>
      <c r="C6" s="387"/>
      <c r="D6" s="108">
        <v>2</v>
      </c>
      <c r="E6" s="108">
        <v>2</v>
      </c>
      <c r="F6" s="108">
        <v>4</v>
      </c>
      <c r="G6" s="108">
        <v>1</v>
      </c>
      <c r="H6" s="108">
        <v>3</v>
      </c>
      <c r="I6" s="108">
        <v>4</v>
      </c>
      <c r="J6" s="166">
        <v>1</v>
      </c>
      <c r="K6" s="166">
        <v>4</v>
      </c>
      <c r="L6" s="166">
        <v>3</v>
      </c>
      <c r="M6" s="166">
        <v>2</v>
      </c>
      <c r="N6" s="167">
        <v>3</v>
      </c>
      <c r="O6" s="167">
        <v>1</v>
      </c>
      <c r="P6" s="167">
        <v>3</v>
      </c>
      <c r="Q6" s="167">
        <v>2</v>
      </c>
      <c r="R6" s="167">
        <v>2</v>
      </c>
      <c r="S6" s="167">
        <v>2</v>
      </c>
      <c r="T6" s="383"/>
      <c r="U6" s="381"/>
      <c r="V6" s="381"/>
      <c r="W6" s="380"/>
      <c r="X6" s="380"/>
    </row>
    <row r="7" spans="1:24" s="93" customFormat="1" ht="45" customHeight="1">
      <c r="A7" s="133">
        <v>1</v>
      </c>
      <c r="B7" s="152" t="s">
        <v>98</v>
      </c>
      <c r="C7" s="153" t="s">
        <v>58</v>
      </c>
      <c r="D7" s="149">
        <v>6.5</v>
      </c>
      <c r="E7" s="149">
        <v>7.5</v>
      </c>
      <c r="F7" s="149">
        <v>7.7</v>
      </c>
      <c r="G7" s="149">
        <v>6.4</v>
      </c>
      <c r="H7" s="150">
        <v>7.3</v>
      </c>
      <c r="I7" s="150">
        <v>7.3</v>
      </c>
      <c r="J7" s="150">
        <v>7</v>
      </c>
      <c r="K7" s="150">
        <v>7</v>
      </c>
      <c r="L7" s="150">
        <v>5.7</v>
      </c>
      <c r="M7" s="150">
        <v>5.7</v>
      </c>
      <c r="N7" s="150">
        <v>5.8</v>
      </c>
      <c r="O7" s="150">
        <v>6.8</v>
      </c>
      <c r="P7" s="150">
        <v>6.7</v>
      </c>
      <c r="Q7" s="150">
        <v>6.4</v>
      </c>
      <c r="R7" s="150">
        <v>6.9</v>
      </c>
      <c r="S7" s="150">
        <v>5</v>
      </c>
      <c r="T7" s="151">
        <f>(D7*$D$6+E7*$E$6+F7*$F$6+G7*$G$6+H7*$H$6+I7*$I$6+J7*$J$6+K7*$K$6+L7*$L$6+M7*$M$6+N7*$N$6+O7*$O$6+P7*$P$6+Q7*$Q$6+R7*$R$6+S7*$S$6)/SUM($D$6:$S$6)</f>
        <v>6.684615384615386</v>
      </c>
      <c r="U7" s="118" t="str">
        <f>IF(T7&lt;4,"KÐm",IF(T7&lt;5,"YÕu",IF(T7&lt;6,"Trung b×nh",IF(T7&lt;7,"TB.Kh¸",IF(T7&lt;8,"Kh¸","Giái")))))</f>
        <v>TB.Kh¸</v>
      </c>
      <c r="V7" s="121">
        <v>8.5</v>
      </c>
      <c r="W7" s="122" t="str">
        <f>IF(V7&lt;5,"YÕu",IF(V7&lt;6,"Trung b×nh",IF(V7&lt;7,"TB.Kh¸",IF(V7&lt;8,"Kh¸",IF(V7&lt;9,"Tèt","XuÊt s¾c")))))</f>
        <v>Tèt</v>
      </c>
      <c r="X7" s="161"/>
    </row>
    <row r="8" spans="1:25" s="93" customFormat="1" ht="45" customHeight="1">
      <c r="A8" s="133">
        <v>2</v>
      </c>
      <c r="B8" s="152" t="s">
        <v>61</v>
      </c>
      <c r="C8" s="153" t="s">
        <v>60</v>
      </c>
      <c r="D8" s="150">
        <v>5</v>
      </c>
      <c r="E8" s="150">
        <v>5</v>
      </c>
      <c r="F8" s="150">
        <v>6.3</v>
      </c>
      <c r="G8" s="150">
        <v>5</v>
      </c>
      <c r="H8" s="150">
        <v>7</v>
      </c>
      <c r="I8" s="150">
        <v>6</v>
      </c>
      <c r="J8" s="150">
        <v>7.4</v>
      </c>
      <c r="K8" s="150">
        <v>6.3</v>
      </c>
      <c r="L8" s="150">
        <v>5</v>
      </c>
      <c r="M8" s="150">
        <v>5</v>
      </c>
      <c r="N8" s="150">
        <v>5</v>
      </c>
      <c r="O8" s="150">
        <v>6.2</v>
      </c>
      <c r="P8" s="150">
        <v>6.8</v>
      </c>
      <c r="Q8" s="150">
        <v>7</v>
      </c>
      <c r="R8" s="150">
        <v>6.6</v>
      </c>
      <c r="S8" s="150">
        <v>5</v>
      </c>
      <c r="T8" s="151">
        <f>(D8*$D$6+E8*$E$6+F8*$F$6+G8*$G$6+H8*$H$6+I8*$I$6+J8*$J$6+K8*$K$6+L8*$L$6+M8*$M$6+N8*$N$6+O8*$O$6+P8*$P$6+Q8*$Q$6+R8*$R$6+S8*$S$6)/SUM($D$6:$S$6)</f>
        <v>5.938461538461539</v>
      </c>
      <c r="U8" s="118" t="str">
        <f>IF(T8&lt;4,"KÐm",IF(T8&lt;5,"YÕu",IF(T8&lt;6,"Trung b×nh",IF(T8&lt;7,"TB.Kh¸",IF(T8&lt;8,"Kh¸","Giái")))))</f>
        <v>Trung b×nh</v>
      </c>
      <c r="V8" s="121">
        <v>7.5</v>
      </c>
      <c r="W8" s="122" t="str">
        <f>IF(V8&lt;5,"YÕu",IF(V8&lt;6,"Trung b×nh",IF(V8&lt;7,"TB.Kh¸",IF(V8&lt;8,"Kh¸",IF(V8&lt;9,"Tèt","XuÊt s¾c")))))</f>
        <v>Kh¸</v>
      </c>
      <c r="X8" s="160"/>
      <c r="Y8" s="104"/>
    </row>
    <row r="9" spans="1:24" s="93" customFormat="1" ht="45" customHeight="1">
      <c r="A9" s="133">
        <v>3</v>
      </c>
      <c r="B9" s="152" t="s">
        <v>101</v>
      </c>
      <c r="C9" s="153" t="s">
        <v>8</v>
      </c>
      <c r="D9" s="150">
        <v>6.4</v>
      </c>
      <c r="E9" s="150">
        <v>6.4</v>
      </c>
      <c r="F9" s="150">
        <v>6</v>
      </c>
      <c r="G9" s="150">
        <v>7.4</v>
      </c>
      <c r="H9" s="150">
        <v>7.5</v>
      </c>
      <c r="I9" s="150">
        <v>7.6</v>
      </c>
      <c r="J9" s="150">
        <v>8.4</v>
      </c>
      <c r="K9" s="150">
        <v>7.3</v>
      </c>
      <c r="L9" s="150">
        <v>5</v>
      </c>
      <c r="M9" s="150">
        <v>6.7</v>
      </c>
      <c r="N9" s="150">
        <v>5.4</v>
      </c>
      <c r="O9" s="150">
        <v>7.4</v>
      </c>
      <c r="P9" s="150">
        <v>6.2</v>
      </c>
      <c r="Q9" s="150">
        <v>6.2</v>
      </c>
      <c r="R9" s="150">
        <v>6.2</v>
      </c>
      <c r="S9" s="150">
        <v>5</v>
      </c>
      <c r="T9" s="151">
        <f>(D9*$D$6+E9*$E$6+F9*$F$6+G9*$G$6+H9*$H$6+I9*$I$6+J9*$J$6+K9*$K$6+L9*$L$6+M9*$M$6+N9*$N$6+O9*$O$6+P9*$P$6+Q9*$Q$6+R9*$R$6+S9*$S$6)/SUM($D$6:$S$6)</f>
        <v>6.484615384615386</v>
      </c>
      <c r="U9" s="118" t="str">
        <f>IF(T9&lt;4,"KÐm",IF(T9&lt;5,"YÕu",IF(T9&lt;6,"Trung b×nh",IF(T9&lt;7,"TB.Kh¸",IF(T9&lt;8,"Kh¸","Giái")))))</f>
        <v>TB.Kh¸</v>
      </c>
      <c r="V9" s="121">
        <v>8</v>
      </c>
      <c r="W9" s="122" t="str">
        <f>IF(V9&lt;5,"YÕu",IF(V9&lt;6,"Trung b×nh",IF(V9&lt;7,"TB.Kh¸",IF(V9&lt;8,"Kh¸",IF(V9&lt;9,"Tèt","XuÊt s¾c")))))</f>
        <v>Tèt</v>
      </c>
      <c r="X9" s="161"/>
    </row>
    <row r="10" spans="1:24" s="93" customFormat="1" ht="45" customHeight="1">
      <c r="A10" s="133">
        <v>4</v>
      </c>
      <c r="B10" s="152" t="s">
        <v>102</v>
      </c>
      <c r="C10" s="153" t="s">
        <v>32</v>
      </c>
      <c r="D10" s="150">
        <v>6.7</v>
      </c>
      <c r="E10" s="150">
        <v>6.6</v>
      </c>
      <c r="F10" s="150">
        <v>7.2</v>
      </c>
      <c r="G10" s="150">
        <v>6.4</v>
      </c>
      <c r="H10" s="150">
        <v>7.7</v>
      </c>
      <c r="I10" s="150">
        <v>7.2</v>
      </c>
      <c r="J10" s="150">
        <v>7.4</v>
      </c>
      <c r="K10" s="150">
        <v>7</v>
      </c>
      <c r="L10" s="150">
        <v>6</v>
      </c>
      <c r="M10" s="150">
        <v>6.4</v>
      </c>
      <c r="N10" s="150">
        <v>6</v>
      </c>
      <c r="O10" s="150">
        <v>6.8</v>
      </c>
      <c r="P10" s="150">
        <v>6.2</v>
      </c>
      <c r="Q10" s="150">
        <v>7</v>
      </c>
      <c r="R10" s="150">
        <v>6.6</v>
      </c>
      <c r="S10" s="150">
        <v>6</v>
      </c>
      <c r="T10" s="151">
        <f>(D10*$D$6+E10*$E$6+F10*$F$6+G10*$G$6+H10*$H$6+I10*$I$6+J10*$J$6+K10*$K$6+L10*$L$6+M10*$M$6+N10*$N$6+O10*$O$6+P10*$P$6+Q10*$Q$6+R10*$R$6+S10*$S$6)/SUM($D$6:$S$6)</f>
        <v>6.730769230769231</v>
      </c>
      <c r="U10" s="118" t="str">
        <f>IF(T10&lt;4,"KÐm",IF(T10&lt;5,"YÕu",IF(T10&lt;6,"Trung b×nh",IF(T10&lt;7,"TB.Kh¸",IF(T10&lt;8,"Kh¸","Giái")))))</f>
        <v>TB.Kh¸</v>
      </c>
      <c r="V10" s="121">
        <v>8.5</v>
      </c>
      <c r="W10" s="122" t="str">
        <f>IF(V10&lt;5,"YÕu",IF(V10&lt;6,"Trung b×nh",IF(V10&lt;7,"TB.Kh¸",IF(V10&lt;8,"Kh¸",IF(V10&lt;9,"Tèt","XuÊt s¾c")))))</f>
        <v>Tèt</v>
      </c>
      <c r="X10" s="161"/>
    </row>
    <row r="11" spans="1:24" s="93" customFormat="1" ht="45" customHeight="1">
      <c r="A11" s="133">
        <v>5</v>
      </c>
      <c r="B11" s="152" t="s">
        <v>59</v>
      </c>
      <c r="C11" s="153" t="s">
        <v>103</v>
      </c>
      <c r="D11" s="150">
        <v>6.4</v>
      </c>
      <c r="E11" s="150">
        <v>6.6</v>
      </c>
      <c r="F11" s="150">
        <v>7</v>
      </c>
      <c r="G11" s="150">
        <v>7.4</v>
      </c>
      <c r="H11" s="150">
        <v>7.5</v>
      </c>
      <c r="I11" s="150">
        <v>6.6</v>
      </c>
      <c r="J11" s="150">
        <v>8.6</v>
      </c>
      <c r="K11" s="150">
        <v>7.4</v>
      </c>
      <c r="L11" s="150">
        <v>7</v>
      </c>
      <c r="M11" s="150">
        <v>5</v>
      </c>
      <c r="N11" s="150">
        <v>0</v>
      </c>
      <c r="O11" s="150">
        <v>7.2</v>
      </c>
      <c r="P11" s="150">
        <v>7.2</v>
      </c>
      <c r="Q11" s="150">
        <v>7.2</v>
      </c>
      <c r="R11" s="150">
        <v>7.2</v>
      </c>
      <c r="S11" s="150">
        <v>6.7</v>
      </c>
      <c r="T11" s="151">
        <f>(D11*$D$6+E11*$E$6+F11*$F$6+G11*$G$6+H11*$H$6+I11*$I$6+J11*$J$6+K11*$K$6+L11*$L$6+M11*$M$6+N11*$N$6+O11*$O$6+P11*$P$6+Q11*$Q$6+R11*$R$6+S11*$S$6)/SUM($D$6:$S$6)</f>
        <v>6.423076923076923</v>
      </c>
      <c r="U11" s="118" t="str">
        <f>IF(T11&lt;4,"KÐm",IF(T11&lt;5,"YÕu",IF(T11&lt;6,"Trung b×nh",IF(T11&lt;7,"TB.Kh¸",IF(T11&lt;8,"Kh¸","Giái")))))</f>
        <v>TB.Kh¸</v>
      </c>
      <c r="V11" s="121">
        <v>7</v>
      </c>
      <c r="W11" s="122" t="str">
        <f>IF(V11&lt;5,"YÕu",IF(V11&lt;6,"Trung b×nh",IF(V11&lt;7,"TB.Kh¸",IF(V11&lt;8,"Kh¸",IF(V11&lt;9,"Tèt","XuÊt s¾c")))))</f>
        <v>Kh¸</v>
      </c>
      <c r="X11" s="160" t="s">
        <v>193</v>
      </c>
    </row>
    <row r="12" spans="1:17" ht="26.25" customHeight="1">
      <c r="A12" s="134" t="s">
        <v>202</v>
      </c>
      <c r="C12" s="389" t="s">
        <v>229</v>
      </c>
      <c r="D12" s="390"/>
      <c r="E12" s="390"/>
      <c r="F12" s="390"/>
      <c r="G12" s="390"/>
      <c r="H12" s="390"/>
      <c r="I12" s="390"/>
      <c r="J12" s="390"/>
      <c r="L12" s="203" t="s">
        <v>234</v>
      </c>
      <c r="N12" s="204"/>
      <c r="O12" s="204"/>
      <c r="P12" s="204"/>
      <c r="Q12" s="204"/>
    </row>
    <row r="13" spans="3:23" s="101" customFormat="1" ht="18.75">
      <c r="C13" s="135" t="s">
        <v>186</v>
      </c>
      <c r="D13" s="102"/>
      <c r="E13" s="102"/>
      <c r="F13" s="102"/>
      <c r="G13" s="102"/>
      <c r="H13" s="102"/>
      <c r="I13" s="102"/>
      <c r="J13" s="168"/>
      <c r="L13" s="169" t="s">
        <v>187</v>
      </c>
      <c r="N13" s="172"/>
      <c r="O13" s="172"/>
      <c r="P13" s="172"/>
      <c r="Q13" s="172"/>
      <c r="V13" s="171" t="s">
        <v>178</v>
      </c>
      <c r="W13" s="103"/>
    </row>
    <row r="14" spans="1:24" ht="24.75" customHeight="1">
      <c r="A14" s="14"/>
      <c r="C14" s="35"/>
      <c r="D14" s="35"/>
      <c r="E14" s="35"/>
      <c r="F14" s="35"/>
      <c r="G14" s="35"/>
      <c r="H14" s="35"/>
      <c r="I14" s="35"/>
      <c r="J14" s="173"/>
      <c r="K14" s="173"/>
      <c r="L14" s="174"/>
      <c r="M14" s="175"/>
      <c r="N14" s="175"/>
      <c r="O14" s="175"/>
      <c r="P14" s="175"/>
      <c r="Q14" s="175"/>
      <c r="R14" s="378" t="s">
        <v>235</v>
      </c>
      <c r="S14" s="378"/>
      <c r="T14" s="378"/>
      <c r="U14" s="378"/>
      <c r="V14" s="378"/>
      <c r="W14" s="378"/>
      <c r="X14" s="378"/>
    </row>
    <row r="15" spans="1:24" ht="20.25">
      <c r="A15" s="367" t="s">
        <v>232</v>
      </c>
      <c r="B15" s="367"/>
      <c r="C15" s="367"/>
      <c r="D15" s="367"/>
      <c r="E15" s="367"/>
      <c r="F15" s="367"/>
      <c r="G15" s="228"/>
      <c r="H15" s="228"/>
      <c r="I15" s="228"/>
      <c r="J15" s="367" t="s">
        <v>143</v>
      </c>
      <c r="K15" s="367"/>
      <c r="L15" s="367"/>
      <c r="M15" s="367"/>
      <c r="N15" s="367"/>
      <c r="O15" s="367"/>
      <c r="P15" s="367"/>
      <c r="Q15" s="367"/>
      <c r="R15" s="176"/>
      <c r="S15" s="367" t="s">
        <v>159</v>
      </c>
      <c r="T15" s="367"/>
      <c r="U15" s="367"/>
      <c r="V15" s="367"/>
      <c r="W15" s="367"/>
      <c r="X15" s="367"/>
    </row>
    <row r="16" spans="1:24" ht="15" customHeight="1">
      <c r="A16" s="101"/>
      <c r="B16" s="101"/>
      <c r="C16" s="101"/>
      <c r="D16" s="101"/>
      <c r="E16" s="101"/>
      <c r="F16" s="101"/>
      <c r="G16" s="101"/>
      <c r="H16" s="101"/>
      <c r="I16" s="101"/>
      <c r="J16" s="170"/>
      <c r="K16" s="170"/>
      <c r="L16" s="177"/>
      <c r="M16" s="178"/>
      <c r="N16" s="178"/>
      <c r="O16" s="178"/>
      <c r="P16" s="178"/>
      <c r="Q16" s="178"/>
      <c r="R16" s="178"/>
      <c r="S16" s="178"/>
      <c r="T16" s="101"/>
      <c r="U16" s="101"/>
      <c r="V16" s="101"/>
      <c r="W16" s="101"/>
      <c r="X16" s="101"/>
    </row>
    <row r="17" spans="1:24" ht="14.25" customHeight="1">
      <c r="A17" s="101"/>
      <c r="B17" s="101"/>
      <c r="C17" s="101"/>
      <c r="D17" s="101"/>
      <c r="E17" s="101"/>
      <c r="F17" s="101"/>
      <c r="G17" s="101"/>
      <c r="H17" s="101"/>
      <c r="I17" s="101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01"/>
      <c r="U17" s="101"/>
      <c r="V17" s="101"/>
      <c r="W17" s="101"/>
      <c r="X17" s="101"/>
    </row>
    <row r="18" spans="1:24" ht="12.75" customHeight="1">
      <c r="A18" s="101"/>
      <c r="B18" s="101"/>
      <c r="C18" s="101"/>
      <c r="D18" s="101"/>
      <c r="E18" s="101"/>
      <c r="F18" s="101"/>
      <c r="G18" s="101"/>
      <c r="H18" s="101"/>
      <c r="I18" s="101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01"/>
      <c r="U18" s="101"/>
      <c r="V18" s="101"/>
      <c r="W18" s="101"/>
      <c r="X18" s="101"/>
    </row>
    <row r="19" spans="1:24" ht="17.25" customHeight="1">
      <c r="A19" s="101"/>
      <c r="B19" s="101"/>
      <c r="C19" s="101"/>
      <c r="D19" s="101"/>
      <c r="E19" s="101"/>
      <c r="F19" s="101"/>
      <c r="G19" s="101"/>
      <c r="H19" s="101"/>
      <c r="I19" s="101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01"/>
      <c r="U19" s="101"/>
      <c r="V19" s="101"/>
      <c r="W19" s="101"/>
      <c r="X19" s="101"/>
    </row>
    <row r="20" spans="1:24" ht="20.25">
      <c r="A20" s="379" t="s">
        <v>233</v>
      </c>
      <c r="B20" s="379"/>
      <c r="C20" s="379"/>
      <c r="D20" s="379"/>
      <c r="E20" s="379"/>
      <c r="F20" s="379"/>
      <c r="G20" s="229"/>
      <c r="H20" s="229"/>
      <c r="I20" s="229"/>
      <c r="J20" s="379" t="s">
        <v>144</v>
      </c>
      <c r="K20" s="379"/>
      <c r="L20" s="379"/>
      <c r="M20" s="379"/>
      <c r="N20" s="379"/>
      <c r="O20" s="379"/>
      <c r="P20" s="379"/>
      <c r="Q20" s="379"/>
      <c r="R20" s="180"/>
      <c r="S20" s="379" t="s">
        <v>145</v>
      </c>
      <c r="T20" s="379"/>
      <c r="U20" s="379"/>
      <c r="V20" s="379"/>
      <c r="W20" s="379"/>
      <c r="X20" s="379"/>
    </row>
    <row r="21" spans="1:24" s="93" customFormat="1" ht="24" customHeight="1">
      <c r="A21" s="154" t="s">
        <v>160</v>
      </c>
      <c r="B21" s="154"/>
      <c r="C21" s="115"/>
      <c r="E21" s="154" t="s">
        <v>122</v>
      </c>
      <c r="F21" s="156"/>
      <c r="G21" s="157"/>
      <c r="H21" s="157"/>
      <c r="I21" s="157"/>
      <c r="J21" s="156"/>
      <c r="K21" s="154"/>
      <c r="L21" s="157"/>
      <c r="M21" s="159" t="s">
        <v>174</v>
      </c>
      <c r="N21" s="156"/>
      <c r="O21" s="181"/>
      <c r="P21" s="154"/>
      <c r="Q21" s="156"/>
      <c r="R21" s="154"/>
      <c r="S21" s="154"/>
      <c r="T21" s="154"/>
      <c r="U21" s="158" t="s">
        <v>166</v>
      </c>
      <c r="V21" s="156"/>
      <c r="W21" s="157"/>
      <c r="X21" s="115"/>
    </row>
    <row r="22" spans="1:24" s="93" customFormat="1" ht="18.75" customHeight="1">
      <c r="A22" s="154" t="s">
        <v>169</v>
      </c>
      <c r="B22" s="154"/>
      <c r="C22" s="111"/>
      <c r="E22" s="154" t="s">
        <v>172</v>
      </c>
      <c r="F22" s="156"/>
      <c r="G22" s="154"/>
      <c r="H22" s="154"/>
      <c r="I22" s="154"/>
      <c r="J22" s="156"/>
      <c r="K22" s="156"/>
      <c r="L22" s="154"/>
      <c r="M22" s="154" t="s">
        <v>163</v>
      </c>
      <c r="N22" s="156"/>
      <c r="O22" s="154"/>
      <c r="P22" s="154"/>
      <c r="Q22" s="156"/>
      <c r="R22" s="154"/>
      <c r="S22" s="154"/>
      <c r="T22" s="154"/>
      <c r="U22" s="154" t="s">
        <v>167</v>
      </c>
      <c r="V22" s="156"/>
      <c r="W22" s="154"/>
      <c r="X22" s="111"/>
    </row>
    <row r="23" spans="1:24" s="93" customFormat="1" ht="18.75" customHeight="1">
      <c r="A23" s="154" t="s">
        <v>170</v>
      </c>
      <c r="B23" s="154"/>
      <c r="C23" s="111"/>
      <c r="E23" s="157" t="s">
        <v>161</v>
      </c>
      <c r="F23" s="156"/>
      <c r="G23" s="154"/>
      <c r="H23" s="154"/>
      <c r="I23" s="154"/>
      <c r="J23" s="156"/>
      <c r="K23" s="156"/>
      <c r="L23" s="154"/>
      <c r="M23" s="154" t="s">
        <v>164</v>
      </c>
      <c r="N23" s="156"/>
      <c r="O23" s="154"/>
      <c r="P23" s="154"/>
      <c r="Q23" s="156"/>
      <c r="R23" s="154"/>
      <c r="S23" s="154"/>
      <c r="T23" s="154"/>
      <c r="U23" s="154" t="s">
        <v>168</v>
      </c>
      <c r="V23" s="154"/>
      <c r="W23" s="154"/>
      <c r="X23" s="111"/>
    </row>
    <row r="24" spans="1:21" s="93" customFormat="1" ht="18.75" customHeight="1">
      <c r="A24" s="154" t="s">
        <v>171</v>
      </c>
      <c r="B24" s="154"/>
      <c r="C24" s="111"/>
      <c r="E24" s="154" t="s">
        <v>162</v>
      </c>
      <c r="F24" s="156"/>
      <c r="G24" s="154"/>
      <c r="H24" s="154"/>
      <c r="I24" s="154"/>
      <c r="J24" s="156"/>
      <c r="K24" s="156"/>
      <c r="L24" s="156"/>
      <c r="M24" s="154" t="s">
        <v>165</v>
      </c>
      <c r="N24" s="156"/>
      <c r="O24" s="156"/>
      <c r="P24" s="156"/>
      <c r="Q24" s="156"/>
      <c r="R24" s="156"/>
      <c r="S24" s="156"/>
      <c r="U24" s="154" t="s">
        <v>173</v>
      </c>
    </row>
    <row r="25" spans="2:9" ht="15">
      <c r="B25" s="155"/>
      <c r="C25" s="90"/>
      <c r="D25" s="90"/>
      <c r="F25" s="155"/>
      <c r="G25" s="155"/>
      <c r="H25" s="155"/>
      <c r="I25" s="155"/>
    </row>
    <row r="26" spans="1:9" ht="15">
      <c r="A26" s="90"/>
      <c r="B26" s="90"/>
      <c r="C26" s="90"/>
      <c r="D26" s="90"/>
      <c r="F26" s="155"/>
      <c r="G26" s="155"/>
      <c r="H26" s="155"/>
      <c r="I26" s="155"/>
    </row>
    <row r="27" spans="1:9" ht="15">
      <c r="A27" s="90"/>
      <c r="B27" s="90"/>
      <c r="C27" s="90"/>
      <c r="D27" s="90"/>
      <c r="F27" s="90"/>
      <c r="G27" s="90"/>
      <c r="H27" s="90"/>
      <c r="I27" s="90"/>
    </row>
    <row r="28" spans="1:9" ht="15">
      <c r="A28" s="90"/>
      <c r="B28" s="90"/>
      <c r="C28" s="90"/>
      <c r="D28" s="90"/>
      <c r="F28" s="90"/>
      <c r="G28" s="90"/>
      <c r="H28" s="90"/>
      <c r="I28" s="90"/>
    </row>
  </sheetData>
  <sheetProtection/>
  <mergeCells count="21">
    <mergeCell ref="A4:X4"/>
    <mergeCell ref="R14:X14"/>
    <mergeCell ref="A20:F20"/>
    <mergeCell ref="J20:Q20"/>
    <mergeCell ref="S20:X20"/>
    <mergeCell ref="X5:X6"/>
    <mergeCell ref="C12:J12"/>
    <mergeCell ref="A1:G1"/>
    <mergeCell ref="S1:X1"/>
    <mergeCell ref="A2:X2"/>
    <mergeCell ref="C3:J3"/>
    <mergeCell ref="O3:X3"/>
    <mergeCell ref="J15:Q15"/>
    <mergeCell ref="A5:A6"/>
    <mergeCell ref="B5:C6"/>
    <mergeCell ref="W5:W6"/>
    <mergeCell ref="A15:F15"/>
    <mergeCell ref="V5:V6"/>
    <mergeCell ref="S15:X15"/>
    <mergeCell ref="U5:U6"/>
    <mergeCell ref="T5:T6"/>
  </mergeCells>
  <conditionalFormatting sqref="D7:S11">
    <cfRule type="cellIs" priority="1" dxfId="4" operator="equal" stopIfTrue="1">
      <formula>0</formula>
    </cfRule>
    <cfRule type="cellIs" priority="2" dxfId="0" operator="equal" stopIfTrue="1">
      <formula>0</formula>
    </cfRule>
    <cfRule type="expression" priority="3" dxfId="0" stopIfTrue="1">
      <formula>0</formula>
    </cfRule>
  </conditionalFormatting>
  <printOptions/>
  <pageMargins left="0.1968503937007874" right="0.1968503937007874" top="0.3937007874015748" bottom="0.4724409448818898" header="0.31496062992125984" footer="0.31496062992125984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2017-05-18T09:28:32Z</cp:lastPrinted>
  <dcterms:created xsi:type="dcterms:W3CDTF">1996-10-14T23:33:28Z</dcterms:created>
  <dcterms:modified xsi:type="dcterms:W3CDTF">2017-05-18T09:49:24Z</dcterms:modified>
  <cp:category/>
  <cp:version/>
  <cp:contentType/>
  <cp:contentStatus/>
</cp:coreProperties>
</file>